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\Desktop\самооценка\"/>
    </mc:Choice>
  </mc:AlternateContent>
  <xr:revisionPtr revIDLastSave="0" documentId="8_{8FD656B7-BA3F-4871-8977-BFFC44A56550}" xr6:coauthVersionLast="47" xr6:coauthVersionMax="47" xr10:uidLastSave="{00000000-0000-0000-0000-000000000000}"/>
  <bookViews>
    <workbookView xWindow="-110" yWindow="-110" windowWidth="19420" windowHeight="10420" xr2:uid="{65B1F3CF-0C44-4317-87CB-766AD3AE233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4" i="1" l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<sst xmlns="http://schemas.openxmlformats.org/spreadsheetml/2006/main" count="1498" uniqueCount="676">
  <si>
    <t>ИИН</t>
  </si>
  <si>
    <t>Фамилия</t>
  </si>
  <si>
    <t>ИТКУЛОВ</t>
  </si>
  <si>
    <t>ЖАНСУР</t>
  </si>
  <si>
    <t>АРМАНОВИЧ</t>
  </si>
  <si>
    <t>0 класс</t>
  </si>
  <si>
    <t>А</t>
  </si>
  <si>
    <t>ДАУЛЕТ</t>
  </si>
  <si>
    <t>АЛМАТ</t>
  </si>
  <si>
    <t>МЕРЕКЕҰЛЫ</t>
  </si>
  <si>
    <t>СЕРІК</t>
  </si>
  <si>
    <t>АРЛАН</t>
  </si>
  <si>
    <t>НҰРЖАНҰЛЫ</t>
  </si>
  <si>
    <t>ЕРХАНАТ</t>
  </si>
  <si>
    <t>ӘМИНА</t>
  </si>
  <si>
    <t>НАУРЫЗ</t>
  </si>
  <si>
    <t>АРУНА</t>
  </si>
  <si>
    <t>МЕЛИКСҚЫЗЫ</t>
  </si>
  <si>
    <t>БУЛАТ</t>
  </si>
  <si>
    <t>ЕРКЕЖАН</t>
  </si>
  <si>
    <t>РУСТАМҚЫЗЫ</t>
  </si>
  <si>
    <t>ХАИРБОЛДЫ</t>
  </si>
  <si>
    <t>ДАРИНА</t>
  </si>
  <si>
    <t>МУХАМЕДҚЫЗЫ</t>
  </si>
  <si>
    <t>ТОЛЕХАН</t>
  </si>
  <si>
    <t>БАҚТУАР</t>
  </si>
  <si>
    <t>ОЛЖАСҰЛЫ</t>
  </si>
  <si>
    <t>КАИРГЕЛЬДИНА</t>
  </si>
  <si>
    <t>АЛИША</t>
  </si>
  <si>
    <t>БАУЫРЖАНОВНА</t>
  </si>
  <si>
    <t>ТУЛКУБАЕВ</t>
  </si>
  <si>
    <t>АЛИ</t>
  </si>
  <si>
    <t>МАРАТОВИЧ</t>
  </si>
  <si>
    <t>ГАЛИМЖАНОВА</t>
  </si>
  <si>
    <t>АЙАРУ</t>
  </si>
  <si>
    <t>АЙБЕКОВНА</t>
  </si>
  <si>
    <t>ҚАБДИН</t>
  </si>
  <si>
    <t>СЕЙІТХАН</t>
  </si>
  <si>
    <t>МЕЙРЛАНҰЛЫ</t>
  </si>
  <si>
    <t>АМАНТАЙ</t>
  </si>
  <si>
    <t>АЯЛА</t>
  </si>
  <si>
    <t>СЕРІКҚЫЗЫ</t>
  </si>
  <si>
    <t>САДВАКАСОВА</t>
  </si>
  <si>
    <t>НАРГИЗ</t>
  </si>
  <si>
    <t>МЕДЕТОВНА</t>
  </si>
  <si>
    <t>СЕИТОВА</t>
  </si>
  <si>
    <t>АЯЖАН</t>
  </si>
  <si>
    <t>ЖАНИБЕКОВНА</t>
  </si>
  <si>
    <t>ӘСКЕР</t>
  </si>
  <si>
    <t>ДАМИР</t>
  </si>
  <si>
    <t>ҚАНАТҰЛЫ</t>
  </si>
  <si>
    <t>УЛАТАЙ</t>
  </si>
  <si>
    <t>МИРАС</t>
  </si>
  <si>
    <t>БАХЫТҰЛЫ</t>
  </si>
  <si>
    <t>АДІЛБЕК</t>
  </si>
  <si>
    <t>АЯРУ</t>
  </si>
  <si>
    <t>БАХТИЯРҚЫЗЫ</t>
  </si>
  <si>
    <t>АЛИХАН</t>
  </si>
  <si>
    <t>РУСТАМҰЛЫ</t>
  </si>
  <si>
    <t>ГАЛИОЛЛАЕВ</t>
  </si>
  <si>
    <t>АЛЬ МАНСУР</t>
  </si>
  <si>
    <t>АКЫЛБЕКОВИЧ</t>
  </si>
  <si>
    <t>САДВАКАСОВ</t>
  </si>
  <si>
    <t>ЖАСУЛАН</t>
  </si>
  <si>
    <t>МЕДЕТОВИЧ</t>
  </si>
  <si>
    <t>1 класс</t>
  </si>
  <si>
    <t>ИСКАКОВА</t>
  </si>
  <si>
    <t>ДАЯНА</t>
  </si>
  <si>
    <t>МҰРАТ</t>
  </si>
  <si>
    <t>АЛИНАР</t>
  </si>
  <si>
    <t>ЖАНҰЛЫ</t>
  </si>
  <si>
    <t>ЕСЕНГЕЛДІ</t>
  </si>
  <si>
    <t>ГҮЛДАНА</t>
  </si>
  <si>
    <t>АСХАТҚЫЗЫ</t>
  </si>
  <si>
    <t>КАБДИНА</t>
  </si>
  <si>
    <t>МЕЛИНА</t>
  </si>
  <si>
    <t>МЕЙРЛАНКЫЗЫ</t>
  </si>
  <si>
    <t>БАКЫТОВА</t>
  </si>
  <si>
    <t>МЕДИНА</t>
  </si>
  <si>
    <t>САЯНОВНА</t>
  </si>
  <si>
    <t>ТӨЛЕГЕН</t>
  </si>
  <si>
    <t>ӘДІЛБЕКҰЛЫ</t>
  </si>
  <si>
    <t>САГИДУЛЛА</t>
  </si>
  <si>
    <t>САМИРА</t>
  </si>
  <si>
    <t>АЗАМАТҚЫЗЫ</t>
  </si>
  <si>
    <t>ЕКПІН</t>
  </si>
  <si>
    <t>АСЫЛНАЗ</t>
  </si>
  <si>
    <t>ТОҚТАРҚЫЗЫ</t>
  </si>
  <si>
    <t>МҰРАТХАН</t>
  </si>
  <si>
    <t>МАРИЯМ</t>
  </si>
  <si>
    <t>МАҚСАТҚЫЗЫ</t>
  </si>
  <si>
    <t>ТҰРАР</t>
  </si>
  <si>
    <t>ӘМІР</t>
  </si>
  <si>
    <t>ӘБІЛМАНСҰРҰЛЫ</t>
  </si>
  <si>
    <t>ҚАЗАҚБАЙҰЛЫ</t>
  </si>
  <si>
    <t>НҰРБЕК</t>
  </si>
  <si>
    <t>ЖАКСЫЛЫКОВ</t>
  </si>
  <si>
    <t>ШАХНАЗАР</t>
  </si>
  <si>
    <t>БЕРИКОВИЧ</t>
  </si>
  <si>
    <t>ИБРАИМ</t>
  </si>
  <si>
    <t>ЗАҒИЛА</t>
  </si>
  <si>
    <t>БОЛАТҚЫЗЫ</t>
  </si>
  <si>
    <t>ҚАНАТ</t>
  </si>
  <si>
    <t>ЕРАСЫЛ</t>
  </si>
  <si>
    <t>ДАРХАНҰЛЫ</t>
  </si>
  <si>
    <t>ЖАҢАБЕК</t>
  </si>
  <si>
    <t>АЯН</t>
  </si>
  <si>
    <t>МАХСАТҰЛЫ</t>
  </si>
  <si>
    <t>ДЫБЫСОВА</t>
  </si>
  <si>
    <t>АЙША</t>
  </si>
  <si>
    <t>СЕРИКОВНА</t>
  </si>
  <si>
    <t>АЙЛИН</t>
  </si>
  <si>
    <t>МАРАТҚЫЗЫ</t>
  </si>
  <si>
    <t>ЕЛУБАЙ</t>
  </si>
  <si>
    <t>ІНЖУ</t>
  </si>
  <si>
    <t>НҰРСҰЛТАНҚЫЗЫ</t>
  </si>
  <si>
    <t>АБДЫЛҚАЛЫҚ</t>
  </si>
  <si>
    <t>10 класс</t>
  </si>
  <si>
    <t>НАКУПОВА</t>
  </si>
  <si>
    <t>МАЛИКА</t>
  </si>
  <si>
    <t>КАЙРАТҚЫЗЫ</t>
  </si>
  <si>
    <t>ҚАИРБЕК</t>
  </si>
  <si>
    <t>ГАУХАР</t>
  </si>
  <si>
    <t>САМАТҚЫЗЫ</t>
  </si>
  <si>
    <t>ЖАҚСЫЛЫҚ</t>
  </si>
  <si>
    <t>ДИАС</t>
  </si>
  <si>
    <t>АРДАКҰЛЫ</t>
  </si>
  <si>
    <t>АБУТАЛИПОВА</t>
  </si>
  <si>
    <t>ДИЛЬНАЗ</t>
  </si>
  <si>
    <t>НУРЛАНОВНА</t>
  </si>
  <si>
    <t>ЖАНБЕК</t>
  </si>
  <si>
    <t>РАКАТ</t>
  </si>
  <si>
    <t>МИРАМБЕКҰЛЫ</t>
  </si>
  <si>
    <t>МҰРАТБЕК</t>
  </si>
  <si>
    <t>ӘДЕМІ</t>
  </si>
  <si>
    <t>НҰРЖАНҚЫЗЫ</t>
  </si>
  <si>
    <t>САЙРАНБЕК</t>
  </si>
  <si>
    <t>АЙДАНА</t>
  </si>
  <si>
    <t>НҰРЛЫБЕКҚЫЗЫ</t>
  </si>
  <si>
    <t>АҚАРЫС</t>
  </si>
  <si>
    <t>ДИДАРБЕКҰЛЫ</t>
  </si>
  <si>
    <t>МАРАТ</t>
  </si>
  <si>
    <t>МЕИРИМ</t>
  </si>
  <si>
    <t>МЕДЕТҚЫЗЫ</t>
  </si>
  <si>
    <t>СЕКСЕНБАЙ</t>
  </si>
  <si>
    <t>АРУЖАН</t>
  </si>
  <si>
    <t>АСЫЛБЕКҚЫЗЫ</t>
  </si>
  <si>
    <t>ГУЛЬЖАН</t>
  </si>
  <si>
    <t>ХАНАТБЕК</t>
  </si>
  <si>
    <t>НҰРСҰЛТАН</t>
  </si>
  <si>
    <t>ЕРБОЛАТҰЛЫ</t>
  </si>
  <si>
    <t>СЕЙІЛБЕК</t>
  </si>
  <si>
    <t>НҰРСҰЛУ</t>
  </si>
  <si>
    <t>МЕЙРАМҚЫЗЫ</t>
  </si>
  <si>
    <t>БАЛТАБЕК</t>
  </si>
  <si>
    <t>ӘЛІШЕР</t>
  </si>
  <si>
    <t>ҚАНАҒАТҰЛЫ</t>
  </si>
  <si>
    <t>ЖАСҰЛАН</t>
  </si>
  <si>
    <t>ЖАНІЛЕР</t>
  </si>
  <si>
    <t>БАУЫРЖАН ҰЛЫ</t>
  </si>
  <si>
    <t>ШАРАЕВА</t>
  </si>
  <si>
    <t>СВЕТЛАНА</t>
  </si>
  <si>
    <t>СЕРГЕЕВНА</t>
  </si>
  <si>
    <t>КЕНЖИНА</t>
  </si>
  <si>
    <t>НАРГИЗА</t>
  </si>
  <si>
    <t>МЫРЗАБЕКОВНА</t>
  </si>
  <si>
    <t>КАИЫРГЕЛЬДИНОВ</t>
  </si>
  <si>
    <t>АЛТАЙҰЛЫ</t>
  </si>
  <si>
    <t>БАЯДІЛ</t>
  </si>
  <si>
    <t>БИКЕН</t>
  </si>
  <si>
    <t>АЛПЫСҚЫЗЫ</t>
  </si>
  <si>
    <t>СҰРАҒАН</t>
  </si>
  <si>
    <t>ДУМАН</t>
  </si>
  <si>
    <t>БЕКТАС</t>
  </si>
  <si>
    <t>НҰРКЕЛДІ</t>
  </si>
  <si>
    <t>ЖАСҰЛАНҰЛЫ</t>
  </si>
  <si>
    <t>ҚҰРМАНҒАЛИ</t>
  </si>
  <si>
    <t>ЖАНАЙЫМ</t>
  </si>
  <si>
    <t>МАРАЛБЕКҚЫЗЫ</t>
  </si>
  <si>
    <t>ЖАНАЛЫ</t>
  </si>
  <si>
    <t>НАРҒЫЗ</t>
  </si>
  <si>
    <t>НҰРБЕКҚЫЗЫ</t>
  </si>
  <si>
    <t>БАТЫРХАНОВНА</t>
  </si>
  <si>
    <t>АНЕЛЬ</t>
  </si>
  <si>
    <t>АЗАМАТОВНА</t>
  </si>
  <si>
    <t>СЕРІКБАЙ</t>
  </si>
  <si>
    <t>РАСУЛ</t>
  </si>
  <si>
    <t>МАРАТҰЛЫ</t>
  </si>
  <si>
    <t>11 класс</t>
  </si>
  <si>
    <t>БАҒДАТ</t>
  </si>
  <si>
    <t>ЖАНЕРКЕ</t>
  </si>
  <si>
    <t>РУСТЕМҚЫЗЫ</t>
  </si>
  <si>
    <t>ДҮЙСЕНБЕК</t>
  </si>
  <si>
    <t>БАУЫРЖАН</t>
  </si>
  <si>
    <t>МЕДЕТҰЛЫ</t>
  </si>
  <si>
    <t>ҚАБЖАН</t>
  </si>
  <si>
    <t>СҰЛТАН</t>
  </si>
  <si>
    <t>САМАТҰЛЫ</t>
  </si>
  <si>
    <t>ЖАНБЫРШИН</t>
  </si>
  <si>
    <t>ЕРБОЛАТ</t>
  </si>
  <si>
    <t>АМАНГЕЛЬДЫУЛЫ</t>
  </si>
  <si>
    <t>УРАЛБАЕВА</t>
  </si>
  <si>
    <t>ТАЛГАТОВНА</t>
  </si>
  <si>
    <t>ЕРҒАЛИ</t>
  </si>
  <si>
    <t>ДАНЕЛЯ</t>
  </si>
  <si>
    <t>МҰРАТБЕКҚЫЗЫ</t>
  </si>
  <si>
    <t>БАЛТАБАЙ</t>
  </si>
  <si>
    <t>НҰРГҮЛ</t>
  </si>
  <si>
    <t>ӘШІМБЕК</t>
  </si>
  <si>
    <t>ЖАНАРЫС</t>
  </si>
  <si>
    <t>БЕКБОЛАТҰЛЫ</t>
  </si>
  <si>
    <t>СЫЗДЫКАЕВА</t>
  </si>
  <si>
    <t>АНЕЛИЯ</t>
  </si>
  <si>
    <t>АДИЛЬБЕКОВНА</t>
  </si>
  <si>
    <t>ҚАЛАБАЙ</t>
  </si>
  <si>
    <t>АРАЙЛЫМ</t>
  </si>
  <si>
    <t>БЕЛЬГУМБАЕВА</t>
  </si>
  <si>
    <t>ТОРҒЫН</t>
  </si>
  <si>
    <t>АМАНГЕЛЬДІҚЫЗЫ</t>
  </si>
  <si>
    <t>ҚҰСАЙЫН</t>
  </si>
  <si>
    <t>АЗАМАТ</t>
  </si>
  <si>
    <t>БАЛТАШҰЛЫ</t>
  </si>
  <si>
    <t>ЗАКАРИНА</t>
  </si>
  <si>
    <t>ДАНА</t>
  </si>
  <si>
    <t>КАЙРАТОВНА</t>
  </si>
  <si>
    <t>ЕРНАЗАР</t>
  </si>
  <si>
    <t>ҚАЙРАТҰЛЫ</t>
  </si>
  <si>
    <t>АМАНГЕЛДІ</t>
  </si>
  <si>
    <t>САЛТАНАТ</t>
  </si>
  <si>
    <t>МЕЙІРБЕКҚЫЗЫ</t>
  </si>
  <si>
    <t>2 класс</t>
  </si>
  <si>
    <t>БИРЖАНОВА</t>
  </si>
  <si>
    <t>АЯНАТ</t>
  </si>
  <si>
    <t>ОРАЗБЕКОВНА</t>
  </si>
  <si>
    <t>УАЛИЕВ</t>
  </si>
  <si>
    <t>МЫРЗАТАЕВИЧ</t>
  </si>
  <si>
    <t>САПАРБЕК</t>
  </si>
  <si>
    <t>МАНСҰР</t>
  </si>
  <si>
    <t>ДИАСҰЛЫ</t>
  </si>
  <si>
    <t>ТӨКЕН</t>
  </si>
  <si>
    <t>АЙЛУНА</t>
  </si>
  <si>
    <t>РАХАТҚЫЗЫ</t>
  </si>
  <si>
    <t>РУСЛАНОВ</t>
  </si>
  <si>
    <t>АМИР</t>
  </si>
  <si>
    <t>ТИМУРОВИЧ</t>
  </si>
  <si>
    <t>ТЕРЕКБАЙ</t>
  </si>
  <si>
    <t>ШЫРАЙЫМ</t>
  </si>
  <si>
    <t>ЖӘРДЕНБЕКҚЫЗЫ</t>
  </si>
  <si>
    <t>НҰРАЙЫМ</t>
  </si>
  <si>
    <t>ЕРГОЖИНА</t>
  </si>
  <si>
    <t>АЛЬБИНА</t>
  </si>
  <si>
    <t>ТЛЕУБАЕВНА</t>
  </si>
  <si>
    <t>ҚҰРМАНҒОЖА</t>
  </si>
  <si>
    <t>ЖІГЕР</t>
  </si>
  <si>
    <t>ӘСЕТҰЛЫ</t>
  </si>
  <si>
    <t>МУХАМЕДЖАНОВА</t>
  </si>
  <si>
    <t>АДИНА</t>
  </si>
  <si>
    <t>ӨНЕР</t>
  </si>
  <si>
    <t>АБЫЛАЙ</t>
  </si>
  <si>
    <t>АДАЛБЕКҰЛЫ</t>
  </si>
  <si>
    <t>СОВЕТ</t>
  </si>
  <si>
    <t>МЕРУЕРТ</t>
  </si>
  <si>
    <t>БАТЫРБЕКҚЫЗЫ</t>
  </si>
  <si>
    <t>ТЕМІРБОЛАТ</t>
  </si>
  <si>
    <t>РАМАЗАН</t>
  </si>
  <si>
    <t>ЖАНБОТАҰЛЫ</t>
  </si>
  <si>
    <t>ГАБДУЛЬМАНОВА</t>
  </si>
  <si>
    <t>ЖАННУР</t>
  </si>
  <si>
    <t>БЕРИКОВНА</t>
  </si>
  <si>
    <t>ДӘУРЕНБАЙ</t>
  </si>
  <si>
    <t>ФАТИМА</t>
  </si>
  <si>
    <t>ИСМАГУЛОВА</t>
  </si>
  <si>
    <t>АЖАР</t>
  </si>
  <si>
    <t>ЖЕНИСОВНА</t>
  </si>
  <si>
    <t>АДЕМА</t>
  </si>
  <si>
    <t>САБЫРЖАНОВА</t>
  </si>
  <si>
    <t>АЙЛАНА</t>
  </si>
  <si>
    <t>НУРСУЛТАНОВНА</t>
  </si>
  <si>
    <t>ЛАУРА</t>
  </si>
  <si>
    <t>3 класс</t>
  </si>
  <si>
    <t>ИДОЯТ</t>
  </si>
  <si>
    <t>АДАЛБЕК</t>
  </si>
  <si>
    <t>БАЙЖІГІТҰЛЫ</t>
  </si>
  <si>
    <t>МАХСАТҚЫЗЫ</t>
  </si>
  <si>
    <t>БАҚЫТЖАН</t>
  </si>
  <si>
    <t>УАЛИХАНҰЛЫ</t>
  </si>
  <si>
    <t>МЫРЗАҒАЛИ</t>
  </si>
  <si>
    <t>АЙЫМ</t>
  </si>
  <si>
    <t>ЖҮРСІН</t>
  </si>
  <si>
    <t>ІҢКӘР</t>
  </si>
  <si>
    <t>МИРАМҚЫЗЫ</t>
  </si>
  <si>
    <t>СЕКСЕМБАЙ</t>
  </si>
  <si>
    <t>ЫҚЫЛАС</t>
  </si>
  <si>
    <t>МАҚСАТҰЛЫ</t>
  </si>
  <si>
    <t>АЙДЫН</t>
  </si>
  <si>
    <t>НАРУЗБАЙ</t>
  </si>
  <si>
    <t>НҰРЖАН</t>
  </si>
  <si>
    <t>НҰРБЕКҰЛЫ</t>
  </si>
  <si>
    <t>МЕЙРАНБЕКҰЛЫ</t>
  </si>
  <si>
    <t>АХМЕТ</t>
  </si>
  <si>
    <t>БІРІМЖАН</t>
  </si>
  <si>
    <t>ИСХАН</t>
  </si>
  <si>
    <t>БАУРЖАНҰЛЫ</t>
  </si>
  <si>
    <t>ЖУЗБАЙ</t>
  </si>
  <si>
    <t>ӘМИР</t>
  </si>
  <si>
    <t>СЕРЕКБАЙҰЛЫ</t>
  </si>
  <si>
    <t>АЙКҮНІМ</t>
  </si>
  <si>
    <t>РАМАЗАНҚЫЗЫ</t>
  </si>
  <si>
    <t>УРАЗБАЕВА</t>
  </si>
  <si>
    <t>ЖАНЕЛЬ</t>
  </si>
  <si>
    <t>КАЗИЗОВНА</t>
  </si>
  <si>
    <t>МЕЙРАМҰЛЫ</t>
  </si>
  <si>
    <t>АЙЗЕРЕ</t>
  </si>
  <si>
    <t>ГАББАСОВА</t>
  </si>
  <si>
    <t>АНГЕЛИНА</t>
  </si>
  <si>
    <t>ВАЛЕРЬЕВНА</t>
  </si>
  <si>
    <t>СЕИТОВ</t>
  </si>
  <si>
    <t>АЛИЖАН</t>
  </si>
  <si>
    <t>ЖАНИБЕКОВИЧ</t>
  </si>
  <si>
    <t>АЛЬКЕЕВ</t>
  </si>
  <si>
    <t>АНСАР</t>
  </si>
  <si>
    <t>АСЫЛЬБЕКОВИЧ</t>
  </si>
  <si>
    <t>4 класс</t>
  </si>
  <si>
    <t>ОРАЗАЛЫ</t>
  </si>
  <si>
    <t>ДИЯРӘЛІ</t>
  </si>
  <si>
    <t>БАҚЫТЖАНҰЛЫ</t>
  </si>
  <si>
    <t>Ә</t>
  </si>
  <si>
    <t>АЙШАТ</t>
  </si>
  <si>
    <t>ДИМАШ</t>
  </si>
  <si>
    <t>КРОВЯКОВА</t>
  </si>
  <si>
    <t>АЛИНА</t>
  </si>
  <si>
    <t>ИМАН</t>
  </si>
  <si>
    <t>ЖАНСАЯ</t>
  </si>
  <si>
    <t>АРМАНҚЫЗЫ</t>
  </si>
  <si>
    <t>САЙРАНБЕКҚЫЗЫ</t>
  </si>
  <si>
    <t>БІРЖАН</t>
  </si>
  <si>
    <t>МҰХАММЕД</t>
  </si>
  <si>
    <t>ЕРСЫНҰЛЫ</t>
  </si>
  <si>
    <t>CӘБЕТХАН</t>
  </si>
  <si>
    <t>ҚАЖЫМҰҚАН</t>
  </si>
  <si>
    <t>ЕКПІНҰЛЫ</t>
  </si>
  <si>
    <t>ТОКЕН</t>
  </si>
  <si>
    <t>МЕИРХАТ</t>
  </si>
  <si>
    <t>РАХАТОВИЧ</t>
  </si>
  <si>
    <t>ЕСМАҒҰЛ</t>
  </si>
  <si>
    <t>ЕРСУЛТАН</t>
  </si>
  <si>
    <t>ТАЛҒАТҰЛЫ</t>
  </si>
  <si>
    <t>ЕРҒОЖА</t>
  </si>
  <si>
    <t>ТЛЕУБАЙҰЛЫ</t>
  </si>
  <si>
    <t>ЕРДЕН</t>
  </si>
  <si>
    <t>ЖАНДОС</t>
  </si>
  <si>
    <t>ҚАЛИЖАН</t>
  </si>
  <si>
    <t>ЕГЫНБАЙҰЛЫ</t>
  </si>
  <si>
    <t>АНУАР</t>
  </si>
  <si>
    <t>БАХЫТҚЫЗЫ</t>
  </si>
  <si>
    <t>ЕРӘЛІ</t>
  </si>
  <si>
    <t>КУМАРОВА</t>
  </si>
  <si>
    <t>АЯНА</t>
  </si>
  <si>
    <t>КЗЫЛАСКЕРОВНА</t>
  </si>
  <si>
    <t>БЕКБОЛАТ</t>
  </si>
  <si>
    <t>АЛДИЯР</t>
  </si>
  <si>
    <t>АЗАМАТҰЛЫ</t>
  </si>
  <si>
    <t>НҰРИЛА</t>
  </si>
  <si>
    <t>НУРМУХАМЕД</t>
  </si>
  <si>
    <t>МЕРЕЙ</t>
  </si>
  <si>
    <t>РУСЛАНҚЫЗЫ</t>
  </si>
  <si>
    <t>ЖӘНЕЛ</t>
  </si>
  <si>
    <t>ҚАНАТҚЫЗЫ</t>
  </si>
  <si>
    <t>СӘБИТ</t>
  </si>
  <si>
    <t>АЛИЯР</t>
  </si>
  <si>
    <t>СМАГУЛОВА</t>
  </si>
  <si>
    <t>КУРМЕТОВНА</t>
  </si>
  <si>
    <t>ҰЛАН</t>
  </si>
  <si>
    <t>МӘЛІК</t>
  </si>
  <si>
    <t>НҰРАЙ</t>
  </si>
  <si>
    <t>ӘДІЛЕТҚЫЗЫ</t>
  </si>
  <si>
    <t>НҰРӘЛІ</t>
  </si>
  <si>
    <t>СЕРІКҰЛЫ</t>
  </si>
  <si>
    <t>АУБАКИРОВ</t>
  </si>
  <si>
    <t>ЖУМАЛИ</t>
  </si>
  <si>
    <t>АЛПЫСОВИЧ</t>
  </si>
  <si>
    <t>ЖАЗИРА</t>
  </si>
  <si>
    <t>ӘБДІКӘРІМ</t>
  </si>
  <si>
    <t>ЖОМАРТҚЫЗЫ</t>
  </si>
  <si>
    <t>НҰРҒОЖА</t>
  </si>
  <si>
    <t>НҰРДАУЛЕТ</t>
  </si>
  <si>
    <t>ЖАНАРБЕКҰЛЫ</t>
  </si>
  <si>
    <t>ТҰРСЫНЖАН</t>
  </si>
  <si>
    <t>МӘРДИНА</t>
  </si>
  <si>
    <t>ӘДИЯ</t>
  </si>
  <si>
    <t>ӘДІЛБЕКҚЫЗЫ</t>
  </si>
  <si>
    <t>БЕКУЖИНОВ</t>
  </si>
  <si>
    <t>МАНСУР</t>
  </si>
  <si>
    <t>БАТЫРЖАНОВИЧ</t>
  </si>
  <si>
    <t>ХАЙРАТБАЙ</t>
  </si>
  <si>
    <t>МӘРИЯМ</t>
  </si>
  <si>
    <t>АПСАЛЯМОВ</t>
  </si>
  <si>
    <t>МЕРХАНОВИЧ</t>
  </si>
  <si>
    <t>МУХАМБЕТЖАНОВА</t>
  </si>
  <si>
    <t>ЗИЯГУЛЬ</t>
  </si>
  <si>
    <t>ЕЛЮБАЕВНА</t>
  </si>
  <si>
    <t>5 класс</t>
  </si>
  <si>
    <t>БАЙСЕРИКОВА</t>
  </si>
  <si>
    <t>КАНАТОВНА</t>
  </si>
  <si>
    <t>АМИРА</t>
  </si>
  <si>
    <t>ЕГЫНБАЙҚЫЗЫ</t>
  </si>
  <si>
    <t>ИМАНҒАЛИ</t>
  </si>
  <si>
    <t>МАҚПАЛ</t>
  </si>
  <si>
    <t>ЖАНАТҚЫЗЫ</t>
  </si>
  <si>
    <t>ИСМАГУЛОВ</t>
  </si>
  <si>
    <t>ЖЕНИСОВИЧ</t>
  </si>
  <si>
    <t>ЕСІМБЕК</t>
  </si>
  <si>
    <t>АЙБАРҰЛЫ</t>
  </si>
  <si>
    <t>САНЖАР</t>
  </si>
  <si>
    <t>ЗЕРЕ</t>
  </si>
  <si>
    <t>МУХАМЕДКЫЗЫ</t>
  </si>
  <si>
    <t>МҰХАМЕДҒАЛИҚЫЗЫ</t>
  </si>
  <si>
    <t>МӘЖИТ</t>
  </si>
  <si>
    <t>НҰРАЛИ</t>
  </si>
  <si>
    <t>НҰРТАСҰЛЫ</t>
  </si>
  <si>
    <t>МЕЙРХАН</t>
  </si>
  <si>
    <t>БЕЛЬГУМБАЕВ</t>
  </si>
  <si>
    <t>ТОЛЕГЕН</t>
  </si>
  <si>
    <t>АМАНГЕЛЬДИНОВИЧ</t>
  </si>
  <si>
    <t>МАДИНА</t>
  </si>
  <si>
    <t>БАЙЖІГІТҚЫЗЫ</t>
  </si>
  <si>
    <t>ХУАНЫШ</t>
  </si>
  <si>
    <t>ИБРАҺИМ</t>
  </si>
  <si>
    <t>ЕРБОЛҰЛЫ</t>
  </si>
  <si>
    <t>САҒЫНДЫҚ</t>
  </si>
  <si>
    <t>ҚАЙСАРҰЛЫ</t>
  </si>
  <si>
    <t>ХАБЫЛДЫ</t>
  </si>
  <si>
    <t>МИГАШҚЫЗЫ</t>
  </si>
  <si>
    <t>ДҮЙСЕМБАЙ</t>
  </si>
  <si>
    <t>ГАЛИЖАНОВ</t>
  </si>
  <si>
    <t>АЙБЕКОВИЧ</t>
  </si>
  <si>
    <t>АНЕЛЯ</t>
  </si>
  <si>
    <t>БАУРЖАНҚЫЗЫ</t>
  </si>
  <si>
    <t>МЕЙРАМОВА</t>
  </si>
  <si>
    <t>АСЫЛХАНОВНА</t>
  </si>
  <si>
    <t>ҚҰМЫРСЕРІК</t>
  </si>
  <si>
    <t>АТАНИЯЗ</t>
  </si>
  <si>
    <t>БЕКЗАТҰЛЫ</t>
  </si>
  <si>
    <t>ЖАНҚЫЗЫ</t>
  </si>
  <si>
    <t>МӘНСҮР</t>
  </si>
  <si>
    <t>БАТЫРХАН</t>
  </si>
  <si>
    <t>ЖАНАШҰЛЫ</t>
  </si>
  <si>
    <t>САГДИ</t>
  </si>
  <si>
    <t>ДІНМҰХАМЕД</t>
  </si>
  <si>
    <t>ЖАНГЕЛЬДЫҰЛЫ</t>
  </si>
  <si>
    <t>ҚАЙЫРБЕК</t>
  </si>
  <si>
    <t>ҚАЙРАТ</t>
  </si>
  <si>
    <t>АЛПЫСБАЕВ</t>
  </si>
  <si>
    <t>ЕРЖАН</t>
  </si>
  <si>
    <t>ЖАСЛАНОВИЧ</t>
  </si>
  <si>
    <t>АЛТЫНАЙ</t>
  </si>
  <si>
    <t>ЖОЛАМАНҚЫЗЫ</t>
  </si>
  <si>
    <t>ҚАЖЫҒАЛИ</t>
  </si>
  <si>
    <t>ҚУАНЫШҚЫЗЫ</t>
  </si>
  <si>
    <t>ВАЛЕРИЯ</t>
  </si>
  <si>
    <t>ЖОЛДЫГУЛОВ</t>
  </si>
  <si>
    <t>СЕРИКОВИЧ</t>
  </si>
  <si>
    <t>ЖИЕНБАЕВА</t>
  </si>
  <si>
    <t>РУСЛАНКЫЗЫ</t>
  </si>
  <si>
    <t>6 класс</t>
  </si>
  <si>
    <t>ЕСКЕН</t>
  </si>
  <si>
    <t>НАЗЕРКЕ</t>
  </si>
  <si>
    <t>МАЛИК</t>
  </si>
  <si>
    <t>ГУЛЬНАЗ</t>
  </si>
  <si>
    <t>АДИЛЕТҚЫЗЫ</t>
  </si>
  <si>
    <t>БАКИТЖАНОВ</t>
  </si>
  <si>
    <t>УАЛИХАНОВИЧ</t>
  </si>
  <si>
    <t>НӘҚЫП</t>
  </si>
  <si>
    <t>ТЛЕУБАЙҚЫЗЫ</t>
  </si>
  <si>
    <t>АРСЕН</t>
  </si>
  <si>
    <t>БЕКЕН</t>
  </si>
  <si>
    <t>ЖАНГАЗЫҚЫЗЫ</t>
  </si>
  <si>
    <t>НУРӘДІЛ</t>
  </si>
  <si>
    <t>НҮРӘДІЛ</t>
  </si>
  <si>
    <t>СЕМБІҰЛЫ</t>
  </si>
  <si>
    <t>ГАЛИМЖАНОВ</t>
  </si>
  <si>
    <t>МУРАТОВИЧ</t>
  </si>
  <si>
    <t>МЫРЗАГАЛИ</t>
  </si>
  <si>
    <t>МАДИЯР</t>
  </si>
  <si>
    <t>НУРЛЫБЕКҚЫЗЫ</t>
  </si>
  <si>
    <t>АРСЛАН</t>
  </si>
  <si>
    <t>МАҒАНАУИ</t>
  </si>
  <si>
    <t>ТАШЕН</t>
  </si>
  <si>
    <t>БАТЫРЛАН</t>
  </si>
  <si>
    <t>ЖЕҢІСҰЛЫ</t>
  </si>
  <si>
    <t>ЕСЕНҚЫЗЫ</t>
  </si>
  <si>
    <t>АЛТЫНТАС</t>
  </si>
  <si>
    <t>ҚҰНАНБАЕВ</t>
  </si>
  <si>
    <t>ЖОЛДЫБЕК</t>
  </si>
  <si>
    <t>ЖАНАТҰЛЫ</t>
  </si>
  <si>
    <t>ЖАНАЛИ</t>
  </si>
  <si>
    <t>ҚАЙСАРБЕК</t>
  </si>
  <si>
    <t>МАҚСАТ</t>
  </si>
  <si>
    <t>БУРАНБАЙҰЛЫ</t>
  </si>
  <si>
    <t>ОРМҰҚАНБЕТ</t>
  </si>
  <si>
    <t>МӨЛДІР</t>
  </si>
  <si>
    <t>МЕРЕКЕҚЫЗЫ</t>
  </si>
  <si>
    <t>БАЛТАШ</t>
  </si>
  <si>
    <t>СЕРІКБАЙҚЫЗЫ</t>
  </si>
  <si>
    <t>ӘМІРЖАН</t>
  </si>
  <si>
    <t>АДИЯ</t>
  </si>
  <si>
    <t>ЖУМАБЕКҚЫЗЫ</t>
  </si>
  <si>
    <t>7 класс</t>
  </si>
  <si>
    <t>АЯУЛЫМ</t>
  </si>
  <si>
    <t>ЖАСУЛАНҚЫЗЫ</t>
  </si>
  <si>
    <t>КАИРБЕК</t>
  </si>
  <si>
    <t>НҰРАСЛАН</t>
  </si>
  <si>
    <t>ДАУЛЕТБЕКҰЛЫ</t>
  </si>
  <si>
    <t>ШОРТАНБЕК</t>
  </si>
  <si>
    <t>АЙБЕК</t>
  </si>
  <si>
    <t>РУСЛАНҰЛЫ</t>
  </si>
  <si>
    <t>АМАНГЕЛДІҰЛЫ</t>
  </si>
  <si>
    <t>БАЙКАНОВА</t>
  </si>
  <si>
    <t>САБЫРБЕККЫЗЫ</t>
  </si>
  <si>
    <t>АВАЙ</t>
  </si>
  <si>
    <t>АЛТЫНБЕК</t>
  </si>
  <si>
    <t>АВАЙҰЛЫ</t>
  </si>
  <si>
    <t>ҚАЙРОЛЛА</t>
  </si>
  <si>
    <t>АЛИЯ</t>
  </si>
  <si>
    <t>КАЖЫМҰРАТ</t>
  </si>
  <si>
    <t>ЯСМИН</t>
  </si>
  <si>
    <t>МАНАРБЕКҚЫЗЫ</t>
  </si>
  <si>
    <t>ИМАМУТДИНОВ</t>
  </si>
  <si>
    <t>АРТЕМ</t>
  </si>
  <si>
    <t>ВЛАДИМИРОВИЧ</t>
  </si>
  <si>
    <t>ЖАНАЛИН</t>
  </si>
  <si>
    <t>НУРЛЫХАН</t>
  </si>
  <si>
    <t>НҰРДӘУЛЕТ</t>
  </si>
  <si>
    <t>НҰРЛЫБЕКҰЛЫ</t>
  </si>
  <si>
    <t>АЛТЫНБЕКОВА</t>
  </si>
  <si>
    <t>ТУГАНАЙ</t>
  </si>
  <si>
    <t>ЖАНДОСОВНА</t>
  </si>
  <si>
    <t>АСКЕРОВА</t>
  </si>
  <si>
    <t>ЕРБОЛАТОВНА</t>
  </si>
  <si>
    <t>САНСЫЗБАЙ</t>
  </si>
  <si>
    <t>НАЗГҮЛ</t>
  </si>
  <si>
    <t>МҰРАТҚЫЗЫ</t>
  </si>
  <si>
    <t>КӨКШЕ</t>
  </si>
  <si>
    <t>ОРАЗҚЫЗЫ</t>
  </si>
  <si>
    <t>ТАСБЕРГЕНОВ</t>
  </si>
  <si>
    <t>БАГЛАНҰЛЫ</t>
  </si>
  <si>
    <t>ЕСЕНҰЛЫ</t>
  </si>
  <si>
    <t>НҰРТАС</t>
  </si>
  <si>
    <t>КАИРГЕЛЬДИН</t>
  </si>
  <si>
    <t>МАДИ</t>
  </si>
  <si>
    <t>БАУЫРЖАНОВИЧ</t>
  </si>
  <si>
    <t>ТАЛГАТ</t>
  </si>
  <si>
    <t>КАРИНА</t>
  </si>
  <si>
    <t>БУРКИТБАЕВ</t>
  </si>
  <si>
    <t>ЕРЛАНОВИЧ</t>
  </si>
  <si>
    <t>НУРМУХАМЕДОВА</t>
  </si>
  <si>
    <t>РУСЛАНОВНА</t>
  </si>
  <si>
    <t>БАҚАТАЙ</t>
  </si>
  <si>
    <t>ЕДІЛ</t>
  </si>
  <si>
    <t>ОРКЕНБАЙ</t>
  </si>
  <si>
    <t>АҚСҰНҚАР</t>
  </si>
  <si>
    <t>АҚЕРКЕ</t>
  </si>
  <si>
    <t>КЕНЖИН</t>
  </si>
  <si>
    <t>НҰРИСЛАМ</t>
  </si>
  <si>
    <t>МЫРЗАБЕКҰЛЫ</t>
  </si>
  <si>
    <t>ДӘУЛЕТ</t>
  </si>
  <si>
    <t>АҚЖІГІТ</t>
  </si>
  <si>
    <t>МЕЛИКСҰЛЫ</t>
  </si>
  <si>
    <t>8 класс</t>
  </si>
  <si>
    <t>КАЛИЖАН</t>
  </si>
  <si>
    <t>АННУР</t>
  </si>
  <si>
    <t>ДАУЛЕТБАЙҰЛЫ</t>
  </si>
  <si>
    <t>МУХАММЕД</t>
  </si>
  <si>
    <t>КУНАНБАЕВ</t>
  </si>
  <si>
    <t>МЕРГЕН</t>
  </si>
  <si>
    <t>КАНАГАТОВИЧ</t>
  </si>
  <si>
    <t>СЕРИКОВА</t>
  </si>
  <si>
    <t>ДИЛАРА</t>
  </si>
  <si>
    <t>САЯНКЫЗЫ</t>
  </si>
  <si>
    <t>БЕЛЬГИБАЙ</t>
  </si>
  <si>
    <t>КОНЫСБАЙҚЫЗЫ</t>
  </si>
  <si>
    <t>САГИНДЫҚ</t>
  </si>
  <si>
    <t>НАРИМАН</t>
  </si>
  <si>
    <t>ДОСЫМБЕК</t>
  </si>
  <si>
    <t>ҒАЛЫМЖАН</t>
  </si>
  <si>
    <t>АЙБЕКҚЫЗЫ</t>
  </si>
  <si>
    <t>МУКАНОВА</t>
  </si>
  <si>
    <t>ДИНА</t>
  </si>
  <si>
    <t>ЕРЖАНҚЫЗЫ</t>
  </si>
  <si>
    <t>НАЙЗАБЕК</t>
  </si>
  <si>
    <t>НҰРАХМЕТ</t>
  </si>
  <si>
    <t>НҰРКЕНҰЛЫ</t>
  </si>
  <si>
    <t>УСКЕМБАЕВА</t>
  </si>
  <si>
    <t>АЙМЖАН</t>
  </si>
  <si>
    <t>АСКАРОВНА</t>
  </si>
  <si>
    <t>ТОЛГАНАЙ</t>
  </si>
  <si>
    <t>БЕЙСЕН</t>
  </si>
  <si>
    <t>АУБАКИРОВА</t>
  </si>
  <si>
    <t>ЖАСМИН</t>
  </si>
  <si>
    <t>АЛПЫСОВНА</t>
  </si>
  <si>
    <t>АДЭЛИНА</t>
  </si>
  <si>
    <t>КАЙРОЛЛА</t>
  </si>
  <si>
    <t>МӘНШУК</t>
  </si>
  <si>
    <t>ЫБРАЙҚЫЗЫ</t>
  </si>
  <si>
    <t>ТІЛЕУЖАН</t>
  </si>
  <si>
    <t>ЖАНГЕЛДІҚЫЗЫ</t>
  </si>
  <si>
    <t>БАТЫРХАНОВА</t>
  </si>
  <si>
    <t>ХАЛЕЛ</t>
  </si>
  <si>
    <t>АСҚАРҚЫЗЫ</t>
  </si>
  <si>
    <t>ОЛЖАС</t>
  </si>
  <si>
    <t>МАНАТҰЛЫ</t>
  </si>
  <si>
    <t>НАРКЫЗ</t>
  </si>
  <si>
    <t>БАҚЫТБЕК</t>
  </si>
  <si>
    <t>АҚМЕЙР</t>
  </si>
  <si>
    <t>ҚАЛАБАЕВА</t>
  </si>
  <si>
    <t>АДЕЛЬ</t>
  </si>
  <si>
    <t>МАҚСАТОВНА</t>
  </si>
  <si>
    <t>ҚАЖЫБАЙ</t>
  </si>
  <si>
    <t>ОМАРОВ</t>
  </si>
  <si>
    <t>ЕРБОЛОВИЧ</t>
  </si>
  <si>
    <t>ҚАЗАҚБАЙ</t>
  </si>
  <si>
    <t>ҰЛПАН</t>
  </si>
  <si>
    <t>ЕРМҰҚАН</t>
  </si>
  <si>
    <t>НҰРЛАНҚЫЗЫ</t>
  </si>
  <si>
    <t>СЕРИКБАЙ</t>
  </si>
  <si>
    <t>АБЗАЛ</t>
  </si>
  <si>
    <t>ТИМУРҰЛЫ</t>
  </si>
  <si>
    <t>9 класс</t>
  </si>
  <si>
    <t>КӘРІМ</t>
  </si>
  <si>
    <t>БОЛАТБЕКҰЛЫ</t>
  </si>
  <si>
    <t>НУРЖАНОВ</t>
  </si>
  <si>
    <t>НУРСУЛТАН</t>
  </si>
  <si>
    <t>МАХАББАТ</t>
  </si>
  <si>
    <t>БАЙЖИГИТҚЫЗЫ</t>
  </si>
  <si>
    <t>ШОЙНБЕКОВ</t>
  </si>
  <si>
    <t>ЕРТАЕВИЧ</t>
  </si>
  <si>
    <t>ХАМИТОВА</t>
  </si>
  <si>
    <t>САФИРА</t>
  </si>
  <si>
    <t>РАФХАТОВНА</t>
  </si>
  <si>
    <t>ШЫҢҒЫС</t>
  </si>
  <si>
    <t>ОРАЗҰЛЫ</t>
  </si>
  <si>
    <t>БАКЫТЖАН</t>
  </si>
  <si>
    <t>ӘДІЛХАН</t>
  </si>
  <si>
    <t>РУСТЕМҰЛЫ</t>
  </si>
  <si>
    <t>ЕРГАЛИЕВА</t>
  </si>
  <si>
    <t>ЖУЛДЫЗАЙ</t>
  </si>
  <si>
    <t>НАЗЫМБЕКОВНА</t>
  </si>
  <si>
    <t>ВЕРА</t>
  </si>
  <si>
    <t>ИСМАГЗАНОВ</t>
  </si>
  <si>
    <t>НУРСАТ</t>
  </si>
  <si>
    <t>НУРЛЫБЕКОВИЧ</t>
  </si>
  <si>
    <t>ЖАНСҰЛТАН</t>
  </si>
  <si>
    <t>НҰРСҰЛТАНҰЛЫ</t>
  </si>
  <si>
    <t>БЕКТЕМІР</t>
  </si>
  <si>
    <t>ЕСКЕНОВА</t>
  </si>
  <si>
    <t>ТУЛЕМИСОВНА</t>
  </si>
  <si>
    <t>АЛТЫН</t>
  </si>
  <si>
    <t>ЛЕЙЛА</t>
  </si>
  <si>
    <t>АҚАЙ</t>
  </si>
  <si>
    <t>ҚАСЫМБЕКҚЫЗЫ</t>
  </si>
  <si>
    <t>САБЫРТАЕВ</t>
  </si>
  <si>
    <t>ИЛЬЯС</t>
  </si>
  <si>
    <t>АСЫЛБЕКОВИЧ</t>
  </si>
  <si>
    <t>МУКАНОВ</t>
  </si>
  <si>
    <t>ЕРЖАНҰЛЫ</t>
  </si>
  <si>
    <t>НАРҒИЗА</t>
  </si>
  <si>
    <t>ЖАНАШҚЫЗЫ</t>
  </si>
  <si>
    <t>НАСИБУЛЛИН</t>
  </si>
  <si>
    <t>РУСЛАНОВИЧ</t>
  </si>
  <si>
    <t>АБУБАКИР</t>
  </si>
  <si>
    <t>АБДУКАЛИҚЫЗЫ</t>
  </si>
  <si>
    <t>Аты</t>
  </si>
  <si>
    <t>Әкесінің аты</t>
  </si>
  <si>
    <t>Литер</t>
  </si>
  <si>
    <t xml:space="preserve">Параллель </t>
  </si>
  <si>
    <t xml:space="preserve">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</si>
</sst>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CB545-9D43-4A3D-946F-A48B2C86A008}">
  <dimension ref="A2:H304"/>
  <sheetViews>
    <sheetView tabSelected="1" topLeftCell="A13" workbookViewId="0">
      <selection activeCell="D10" sqref="D10"/>
    </sheetView>
  </sheetViews>
  <sheetFormatPr defaultRowHeight="14.5" x14ac:dyDescent="0.35"/>
  <cols>
    <col min="1" max="1" width="9.08984375" customWidth="1"/>
    <col min="2" max="2" width="14.81640625" customWidth="1"/>
    <col min="3" max="3" width="19" customWidth="1"/>
    <col min="4" max="4" width="12.81640625" customWidth="1"/>
    <col min="5" max="5" width="17.81640625" customWidth="1"/>
    <col min="6" max="6" width="10.453125" customWidth="1"/>
    <col min="7" max="7" width="6.81640625" customWidth="1"/>
  </cols>
  <sheetData>
    <row r="2" spans="1:8" x14ac:dyDescent="0.35">
      <c r="A2" s="1" t="s">
        <v>675</v>
      </c>
      <c r="B2" s="1" t="s">
        <v>0</v>
      </c>
      <c r="C2" s="1" t="s">
        <v>1</v>
      </c>
      <c r="D2" s="1" t="s">
        <v>671</v>
      </c>
      <c r="E2" s="1" t="s">
        <v>672</v>
      </c>
      <c r="F2" s="1" t="s">
        <v>674</v>
      </c>
      <c r="G2" s="1" t="s">
        <v>673</v>
      </c>
    </row>
    <row r="3" spans="1:8" x14ac:dyDescent="0.35">
      <c r="A3" s="3">
        <v>365172</v>
      </c>
      <c r="B3" s="3" t="str">
        <f>"161112500600"</f>
        <v>161112500600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8" x14ac:dyDescent="0.35">
      <c r="A4" s="3">
        <v>550589</v>
      </c>
      <c r="B4" s="3" t="str">
        <f>"160626502242"</f>
        <v>160626502242</v>
      </c>
      <c r="C4" s="3" t="s">
        <v>7</v>
      </c>
      <c r="D4" s="3" t="s">
        <v>8</v>
      </c>
      <c r="E4" s="3" t="s">
        <v>9</v>
      </c>
      <c r="F4" s="3" t="s">
        <v>5</v>
      </c>
      <c r="G4" s="3" t="s">
        <v>6</v>
      </c>
    </row>
    <row r="5" spans="1:8" x14ac:dyDescent="0.35">
      <c r="A5" s="3">
        <v>551719</v>
      </c>
      <c r="B5" s="3" t="str">
        <f>"161011505018"</f>
        <v>161011505018</v>
      </c>
      <c r="C5" s="3" t="s">
        <v>10</v>
      </c>
      <c r="D5" s="3" t="s">
        <v>11</v>
      </c>
      <c r="E5" s="3" t="s">
        <v>12</v>
      </c>
      <c r="F5" s="3" t="s">
        <v>5</v>
      </c>
      <c r="G5" s="3" t="s">
        <v>6</v>
      </c>
    </row>
    <row r="6" spans="1:8" x14ac:dyDescent="0.35">
      <c r="A6" s="3">
        <v>882520</v>
      </c>
      <c r="B6" s="3" t="str">
        <f>"170119605090"</f>
        <v>170119605090</v>
      </c>
      <c r="C6" s="3" t="s">
        <v>13</v>
      </c>
      <c r="D6" s="3" t="s">
        <v>14</v>
      </c>
      <c r="E6" s="3"/>
      <c r="F6" s="3" t="s">
        <v>5</v>
      </c>
      <c r="G6" s="3" t="s">
        <v>6</v>
      </c>
    </row>
    <row r="7" spans="1:8" x14ac:dyDescent="0.35">
      <c r="A7" s="3">
        <v>956854</v>
      </c>
      <c r="B7" s="3" t="str">
        <f>"161129601340"</f>
        <v>161129601340</v>
      </c>
      <c r="C7" s="3" t="s">
        <v>15</v>
      </c>
      <c r="D7" s="3" t="s">
        <v>16</v>
      </c>
      <c r="E7" s="3" t="s">
        <v>17</v>
      </c>
      <c r="F7" s="3" t="s">
        <v>5</v>
      </c>
      <c r="G7" s="3" t="s">
        <v>6</v>
      </c>
    </row>
    <row r="8" spans="1:8" x14ac:dyDescent="0.35">
      <c r="A8" s="3">
        <v>956950</v>
      </c>
      <c r="B8" s="3" t="str">
        <f>"160719603301"</f>
        <v>160719603301</v>
      </c>
      <c r="C8" s="3" t="s">
        <v>18</v>
      </c>
      <c r="D8" s="3" t="s">
        <v>19</v>
      </c>
      <c r="E8" s="3" t="s">
        <v>20</v>
      </c>
      <c r="F8" s="3" t="s">
        <v>5</v>
      </c>
      <c r="G8" s="3" t="s">
        <v>6</v>
      </c>
    </row>
    <row r="9" spans="1:8" x14ac:dyDescent="0.35">
      <c r="A9" s="3">
        <v>956989</v>
      </c>
      <c r="B9" s="3" t="str">
        <f>"160601600563"</f>
        <v>160601600563</v>
      </c>
      <c r="C9" s="3" t="s">
        <v>21</v>
      </c>
      <c r="D9" s="3" t="s">
        <v>22</v>
      </c>
      <c r="E9" s="3" t="s">
        <v>23</v>
      </c>
      <c r="F9" s="3" t="s">
        <v>5</v>
      </c>
      <c r="G9" s="3" t="s">
        <v>6</v>
      </c>
    </row>
    <row r="10" spans="1:8" x14ac:dyDescent="0.35">
      <c r="A10" s="3">
        <v>957101</v>
      </c>
      <c r="B10" s="3" t="str">
        <f>"161129501067"</f>
        <v>161129501067</v>
      </c>
      <c r="C10" s="3" t="s">
        <v>24</v>
      </c>
      <c r="D10" s="3" t="s">
        <v>25</v>
      </c>
      <c r="E10" s="3" t="s">
        <v>26</v>
      </c>
      <c r="F10" s="3" t="s">
        <v>5</v>
      </c>
      <c r="G10" s="3" t="s">
        <v>6</v>
      </c>
    </row>
    <row r="11" spans="1:8" x14ac:dyDescent="0.35">
      <c r="A11" s="3">
        <v>7385433</v>
      </c>
      <c r="B11" s="3" t="str">
        <f>"161228601498"</f>
        <v>161228601498</v>
      </c>
      <c r="C11" s="3" t="s">
        <v>27</v>
      </c>
      <c r="D11" s="3" t="s">
        <v>28</v>
      </c>
      <c r="E11" s="3" t="s">
        <v>29</v>
      </c>
      <c r="F11" s="3" t="s">
        <v>5</v>
      </c>
      <c r="G11" s="3" t="s">
        <v>6</v>
      </c>
    </row>
    <row r="12" spans="1:8" x14ac:dyDescent="0.35">
      <c r="A12" s="3">
        <v>8804285</v>
      </c>
      <c r="B12" s="3" t="str">
        <f>"161222502893"</f>
        <v>161222502893</v>
      </c>
      <c r="C12" s="3" t="s">
        <v>30</v>
      </c>
      <c r="D12" s="3" t="s">
        <v>31</v>
      </c>
      <c r="E12" s="3" t="s">
        <v>32</v>
      </c>
      <c r="F12" s="3" t="s">
        <v>5</v>
      </c>
      <c r="G12" s="3" t="s">
        <v>6</v>
      </c>
    </row>
    <row r="13" spans="1:8" x14ac:dyDescent="0.35">
      <c r="A13" s="3">
        <v>8988250</v>
      </c>
      <c r="B13" s="3" t="str">
        <f>"170110602205"</f>
        <v>170110602205</v>
      </c>
      <c r="C13" s="3" t="s">
        <v>33</v>
      </c>
      <c r="D13" s="3" t="s">
        <v>34</v>
      </c>
      <c r="E13" s="3" t="s">
        <v>35</v>
      </c>
      <c r="F13" s="3" t="s">
        <v>5</v>
      </c>
      <c r="G13" s="3" t="s">
        <v>6</v>
      </c>
    </row>
    <row r="14" spans="1:8" x14ac:dyDescent="0.35">
      <c r="A14" s="3">
        <v>9022006</v>
      </c>
      <c r="B14" s="3" t="str">
        <f>"170820503881"</f>
        <v>170820503881</v>
      </c>
      <c r="C14" s="3" t="s">
        <v>36</v>
      </c>
      <c r="D14" s="3" t="s">
        <v>37</v>
      </c>
      <c r="E14" s="3" t="s">
        <v>38</v>
      </c>
      <c r="F14" s="3" t="s">
        <v>5</v>
      </c>
      <c r="G14" s="3" t="s">
        <v>6</v>
      </c>
    </row>
    <row r="15" spans="1:8" ht="15" thickBot="1" x14ac:dyDescent="0.4">
      <c r="A15" s="3">
        <v>11703365</v>
      </c>
      <c r="B15" s="3" t="str">
        <f>"170618603413"</f>
        <v>170618603413</v>
      </c>
      <c r="C15" s="3" t="s">
        <v>39</v>
      </c>
      <c r="D15" s="3" t="s">
        <v>40</v>
      </c>
      <c r="E15" s="3" t="s">
        <v>41</v>
      </c>
      <c r="F15" s="3" t="s">
        <v>5</v>
      </c>
      <c r="G15" s="3" t="s">
        <v>6</v>
      </c>
      <c r="H15" s="2"/>
    </row>
    <row r="16" spans="1:8" x14ac:dyDescent="0.35">
      <c r="A16" s="3">
        <v>12766259</v>
      </c>
      <c r="B16" s="3" t="str">
        <f>"170505600662"</f>
        <v>170505600662</v>
      </c>
      <c r="C16" s="3" t="s">
        <v>42</v>
      </c>
      <c r="D16" s="3" t="s">
        <v>43</v>
      </c>
      <c r="E16" s="3" t="s">
        <v>44</v>
      </c>
      <c r="F16" s="3" t="s">
        <v>5</v>
      </c>
      <c r="G16" s="3" t="s">
        <v>6</v>
      </c>
    </row>
    <row r="17" spans="1:7" x14ac:dyDescent="0.35">
      <c r="A17" s="3">
        <v>12766318</v>
      </c>
      <c r="B17" s="3" t="str">
        <f>"160620605459"</f>
        <v>160620605459</v>
      </c>
      <c r="C17" s="3" t="s">
        <v>45</v>
      </c>
      <c r="D17" s="3" t="s">
        <v>46</v>
      </c>
      <c r="E17" s="3" t="s">
        <v>47</v>
      </c>
      <c r="F17" s="3" t="s">
        <v>5</v>
      </c>
      <c r="G17" s="3" t="s">
        <v>6</v>
      </c>
    </row>
    <row r="18" spans="1:7" x14ac:dyDescent="0.35">
      <c r="A18" s="3">
        <v>550718</v>
      </c>
      <c r="B18" s="3" t="str">
        <f>"160803503946"</f>
        <v>160803503946</v>
      </c>
      <c r="C18" s="3" t="s">
        <v>48</v>
      </c>
      <c r="D18" s="3" t="s">
        <v>49</v>
      </c>
      <c r="E18" s="3" t="s">
        <v>50</v>
      </c>
      <c r="F18" s="3" t="s">
        <v>5</v>
      </c>
      <c r="G18" s="3" t="s">
        <v>6</v>
      </c>
    </row>
    <row r="19" spans="1:7" x14ac:dyDescent="0.35">
      <c r="A19" s="3">
        <v>550951</v>
      </c>
      <c r="B19" s="3" t="str">
        <f>"160719502911"</f>
        <v>160719502911</v>
      </c>
      <c r="C19" s="3" t="s">
        <v>51</v>
      </c>
      <c r="D19" s="3" t="s">
        <v>52</v>
      </c>
      <c r="E19" s="3" t="s">
        <v>53</v>
      </c>
      <c r="F19" s="3" t="s">
        <v>5</v>
      </c>
      <c r="G19" s="3" t="s">
        <v>6</v>
      </c>
    </row>
    <row r="20" spans="1:7" x14ac:dyDescent="0.35">
      <c r="A20" s="3">
        <v>641000</v>
      </c>
      <c r="B20" s="3" t="str">
        <f>"160911601557"</f>
        <v>160911601557</v>
      </c>
      <c r="C20" s="3" t="s">
        <v>54</v>
      </c>
      <c r="D20" s="3" t="s">
        <v>55</v>
      </c>
      <c r="E20" s="3" t="s">
        <v>56</v>
      </c>
      <c r="F20" s="3" t="s">
        <v>5</v>
      </c>
      <c r="G20" s="3" t="s">
        <v>6</v>
      </c>
    </row>
    <row r="21" spans="1:7" x14ac:dyDescent="0.35">
      <c r="A21" s="3">
        <v>956942</v>
      </c>
      <c r="B21" s="3" t="str">
        <f>"160719504363"</f>
        <v>160719504363</v>
      </c>
      <c r="C21" s="3" t="s">
        <v>18</v>
      </c>
      <c r="D21" s="3" t="s">
        <v>57</v>
      </c>
      <c r="E21" s="3" t="s">
        <v>58</v>
      </c>
      <c r="F21" s="3" t="s">
        <v>5</v>
      </c>
      <c r="G21" s="3" t="s">
        <v>6</v>
      </c>
    </row>
    <row r="22" spans="1:7" x14ac:dyDescent="0.35">
      <c r="A22" s="3">
        <v>956980</v>
      </c>
      <c r="B22" s="3" t="str">
        <f>"161208505029"</f>
        <v>161208505029</v>
      </c>
      <c r="C22" s="3" t="s">
        <v>59</v>
      </c>
      <c r="D22" s="3" t="s">
        <v>60</v>
      </c>
      <c r="E22" s="3" t="s">
        <v>61</v>
      </c>
      <c r="F22" s="3" t="s">
        <v>5</v>
      </c>
      <c r="G22" s="3" t="s">
        <v>6</v>
      </c>
    </row>
    <row r="23" spans="1:7" x14ac:dyDescent="0.35">
      <c r="A23" s="3">
        <v>551975</v>
      </c>
      <c r="B23" s="3" t="str">
        <f>"160118503144"</f>
        <v>160118503144</v>
      </c>
      <c r="C23" s="3" t="s">
        <v>62</v>
      </c>
      <c r="D23" s="3" t="s">
        <v>63</v>
      </c>
      <c r="E23" s="3" t="s">
        <v>64</v>
      </c>
      <c r="F23" s="3" t="s">
        <v>65</v>
      </c>
      <c r="G23" s="3" t="s">
        <v>6</v>
      </c>
    </row>
    <row r="24" spans="1:7" x14ac:dyDescent="0.35">
      <c r="A24" s="3">
        <v>9993809</v>
      </c>
      <c r="B24" s="3" t="str">
        <f>"160524602313"</f>
        <v>160524602313</v>
      </c>
      <c r="C24" s="3" t="s">
        <v>66</v>
      </c>
      <c r="D24" s="3" t="s">
        <v>67</v>
      </c>
      <c r="E24" s="3"/>
      <c r="F24" s="3" t="s">
        <v>65</v>
      </c>
      <c r="G24" s="3" t="s">
        <v>6</v>
      </c>
    </row>
    <row r="25" spans="1:7" x14ac:dyDescent="0.35">
      <c r="A25" s="3">
        <v>956841</v>
      </c>
      <c r="B25" s="3" t="str">
        <f>"160404500157"</f>
        <v>160404500157</v>
      </c>
      <c r="C25" s="3" t="s">
        <v>68</v>
      </c>
      <c r="D25" s="3" t="s">
        <v>69</v>
      </c>
      <c r="E25" s="3" t="s">
        <v>70</v>
      </c>
      <c r="F25" s="3" t="s">
        <v>65</v>
      </c>
      <c r="G25" s="3" t="s">
        <v>6</v>
      </c>
    </row>
    <row r="26" spans="1:7" x14ac:dyDescent="0.35">
      <c r="A26" s="3">
        <v>956611</v>
      </c>
      <c r="B26" s="3" t="str">
        <f>"150916601522"</f>
        <v>150916601522</v>
      </c>
      <c r="C26" s="3" t="s">
        <v>71</v>
      </c>
      <c r="D26" s="3" t="s">
        <v>72</v>
      </c>
      <c r="E26" s="3" t="s">
        <v>73</v>
      </c>
      <c r="F26" s="3" t="s">
        <v>65</v>
      </c>
      <c r="G26" s="3" t="s">
        <v>6</v>
      </c>
    </row>
    <row r="27" spans="1:7" x14ac:dyDescent="0.35">
      <c r="A27" s="3">
        <v>9184672</v>
      </c>
      <c r="B27" s="3" t="str">
        <f>"160331603075"</f>
        <v>160331603075</v>
      </c>
      <c r="C27" s="3" t="s">
        <v>74</v>
      </c>
      <c r="D27" s="3" t="s">
        <v>75</v>
      </c>
      <c r="E27" s="3" t="s">
        <v>76</v>
      </c>
      <c r="F27" s="3" t="s">
        <v>65</v>
      </c>
      <c r="G27" s="3" t="s">
        <v>6</v>
      </c>
    </row>
    <row r="28" spans="1:7" x14ac:dyDescent="0.35">
      <c r="A28" s="3">
        <v>9032085</v>
      </c>
      <c r="B28" s="3" t="str">
        <f>"160523602487"</f>
        <v>160523602487</v>
      </c>
      <c r="C28" s="3" t="s">
        <v>77</v>
      </c>
      <c r="D28" s="3" t="s">
        <v>78</v>
      </c>
      <c r="E28" s="3" t="s">
        <v>79</v>
      </c>
      <c r="F28" s="3" t="s">
        <v>65</v>
      </c>
      <c r="G28" s="3" t="s">
        <v>6</v>
      </c>
    </row>
    <row r="29" spans="1:7" x14ac:dyDescent="0.35">
      <c r="A29" s="3">
        <v>551152</v>
      </c>
      <c r="B29" s="3" t="str">
        <f>"160424500129"</f>
        <v>160424500129</v>
      </c>
      <c r="C29" s="3" t="s">
        <v>80</v>
      </c>
      <c r="D29" s="3" t="s">
        <v>52</v>
      </c>
      <c r="E29" s="3" t="s">
        <v>81</v>
      </c>
      <c r="F29" s="3" t="s">
        <v>65</v>
      </c>
      <c r="G29" s="3" t="s">
        <v>6</v>
      </c>
    </row>
    <row r="30" spans="1:7" x14ac:dyDescent="0.35">
      <c r="A30" s="3">
        <v>551091</v>
      </c>
      <c r="B30" s="3" t="str">
        <f>"160422601310"</f>
        <v>160422601310</v>
      </c>
      <c r="C30" s="3" t="s">
        <v>82</v>
      </c>
      <c r="D30" s="3" t="s">
        <v>83</v>
      </c>
      <c r="E30" s="3" t="s">
        <v>84</v>
      </c>
      <c r="F30" s="3" t="s">
        <v>65</v>
      </c>
      <c r="G30" s="3" t="s">
        <v>6</v>
      </c>
    </row>
    <row r="31" spans="1:7" x14ac:dyDescent="0.35">
      <c r="A31" s="3">
        <v>8926281</v>
      </c>
      <c r="B31" s="3" t="str">
        <f>"160729604969"</f>
        <v>160729604969</v>
      </c>
      <c r="C31" s="3" t="s">
        <v>85</v>
      </c>
      <c r="D31" s="3" t="s">
        <v>86</v>
      </c>
      <c r="E31" s="3" t="s">
        <v>87</v>
      </c>
      <c r="F31" s="3" t="s">
        <v>65</v>
      </c>
      <c r="G31" s="3" t="s">
        <v>6</v>
      </c>
    </row>
    <row r="32" spans="1:7" x14ac:dyDescent="0.35">
      <c r="A32" s="3">
        <v>957042</v>
      </c>
      <c r="B32" s="3" t="str">
        <f>"160314601313"</f>
        <v>160314601313</v>
      </c>
      <c r="C32" s="3" t="s">
        <v>88</v>
      </c>
      <c r="D32" s="3" t="s">
        <v>89</v>
      </c>
      <c r="E32" s="3" t="s">
        <v>90</v>
      </c>
      <c r="F32" s="3" t="s">
        <v>65</v>
      </c>
      <c r="G32" s="3" t="s">
        <v>6</v>
      </c>
    </row>
    <row r="33" spans="1:7" x14ac:dyDescent="0.35">
      <c r="A33" s="3">
        <v>550410</v>
      </c>
      <c r="B33" s="3" t="str">
        <f>"151206501291"</f>
        <v>151206501291</v>
      </c>
      <c r="C33" s="3" t="s">
        <v>91</v>
      </c>
      <c r="D33" s="3" t="s">
        <v>92</v>
      </c>
      <c r="E33" s="3" t="s">
        <v>93</v>
      </c>
      <c r="F33" s="3" t="s">
        <v>65</v>
      </c>
      <c r="G33" s="3" t="s">
        <v>6</v>
      </c>
    </row>
    <row r="34" spans="1:7" x14ac:dyDescent="0.35">
      <c r="A34" s="3">
        <v>9130819</v>
      </c>
      <c r="B34" s="3" t="str">
        <f>"160121506081"</f>
        <v>160121506081</v>
      </c>
      <c r="C34" s="3" t="s">
        <v>94</v>
      </c>
      <c r="D34" s="3" t="s">
        <v>95</v>
      </c>
      <c r="E34" s="3"/>
      <c r="F34" s="3" t="s">
        <v>65</v>
      </c>
      <c r="G34" s="3" t="s">
        <v>6</v>
      </c>
    </row>
    <row r="35" spans="1:7" x14ac:dyDescent="0.35">
      <c r="A35" s="3">
        <v>12759556</v>
      </c>
      <c r="B35" s="3" t="str">
        <f>"160130504827"</f>
        <v>160130504827</v>
      </c>
      <c r="C35" s="3" t="s">
        <v>96</v>
      </c>
      <c r="D35" s="3" t="s">
        <v>97</v>
      </c>
      <c r="E35" s="3" t="s">
        <v>98</v>
      </c>
      <c r="F35" s="3" t="s">
        <v>65</v>
      </c>
      <c r="G35" s="3" t="s">
        <v>6</v>
      </c>
    </row>
    <row r="36" spans="1:7" x14ac:dyDescent="0.35">
      <c r="A36" s="3">
        <v>549962</v>
      </c>
      <c r="B36" s="3" t="str">
        <f>"151228604054"</f>
        <v>151228604054</v>
      </c>
      <c r="C36" s="3" t="s">
        <v>99</v>
      </c>
      <c r="D36" s="3" t="s">
        <v>100</v>
      </c>
      <c r="E36" s="3" t="s">
        <v>101</v>
      </c>
      <c r="F36" s="3" t="s">
        <v>65</v>
      </c>
      <c r="G36" s="3" t="s">
        <v>6</v>
      </c>
    </row>
    <row r="37" spans="1:7" x14ac:dyDescent="0.35">
      <c r="A37" s="3">
        <v>957034</v>
      </c>
      <c r="B37" s="3" t="str">
        <f>"160225502573"</f>
        <v>160225502573</v>
      </c>
      <c r="C37" s="3" t="s">
        <v>102</v>
      </c>
      <c r="D37" s="3" t="s">
        <v>103</v>
      </c>
      <c r="E37" s="3" t="s">
        <v>104</v>
      </c>
      <c r="F37" s="3" t="s">
        <v>65</v>
      </c>
      <c r="G37" s="3" t="s">
        <v>6</v>
      </c>
    </row>
    <row r="38" spans="1:7" x14ac:dyDescent="0.35">
      <c r="A38" s="3">
        <v>639420</v>
      </c>
      <c r="B38" s="3" t="str">
        <f>"160316501103"</f>
        <v>160316501103</v>
      </c>
      <c r="C38" s="3" t="s">
        <v>105</v>
      </c>
      <c r="D38" s="3" t="s">
        <v>106</v>
      </c>
      <c r="E38" s="3" t="s">
        <v>107</v>
      </c>
      <c r="F38" s="3" t="s">
        <v>65</v>
      </c>
      <c r="G38" s="3" t="s">
        <v>6</v>
      </c>
    </row>
    <row r="39" spans="1:7" x14ac:dyDescent="0.35">
      <c r="A39" s="3">
        <v>551836</v>
      </c>
      <c r="B39" s="3" t="str">
        <f>"160423600289"</f>
        <v>160423600289</v>
      </c>
      <c r="C39" s="3" t="s">
        <v>108</v>
      </c>
      <c r="D39" s="3" t="s">
        <v>109</v>
      </c>
      <c r="E39" s="3" t="s">
        <v>110</v>
      </c>
      <c r="F39" s="3" t="s">
        <v>65</v>
      </c>
      <c r="G39" s="3" t="s">
        <v>6</v>
      </c>
    </row>
    <row r="40" spans="1:7" x14ac:dyDescent="0.35">
      <c r="A40" s="3">
        <v>956936</v>
      </c>
      <c r="B40" s="3" t="str">
        <f>"160624603956"</f>
        <v>160624603956</v>
      </c>
      <c r="C40" s="3" t="s">
        <v>7</v>
      </c>
      <c r="D40" s="3" t="s">
        <v>111</v>
      </c>
      <c r="E40" s="3" t="s">
        <v>112</v>
      </c>
      <c r="F40" s="3" t="s">
        <v>65</v>
      </c>
      <c r="G40" s="3" t="s">
        <v>6</v>
      </c>
    </row>
    <row r="41" spans="1:7" x14ac:dyDescent="0.35">
      <c r="A41" s="3">
        <v>956668</v>
      </c>
      <c r="B41" s="3" t="str">
        <f>"150707601229"</f>
        <v>150707601229</v>
      </c>
      <c r="C41" s="3" t="s">
        <v>113</v>
      </c>
      <c r="D41" s="3" t="s">
        <v>114</v>
      </c>
      <c r="E41" s="3" t="s">
        <v>115</v>
      </c>
      <c r="F41" s="3" t="s">
        <v>65</v>
      </c>
      <c r="G41" s="3" t="s">
        <v>6</v>
      </c>
    </row>
    <row r="42" spans="1:7" x14ac:dyDescent="0.35">
      <c r="A42" s="3">
        <v>144628</v>
      </c>
      <c r="B42" s="3" t="str">
        <f>"070212650487"</f>
        <v>070212650487</v>
      </c>
      <c r="C42" s="3" t="s">
        <v>116</v>
      </c>
      <c r="D42" s="3" t="s">
        <v>19</v>
      </c>
      <c r="E42" s="3" t="s">
        <v>101</v>
      </c>
      <c r="F42" s="3" t="s">
        <v>117</v>
      </c>
      <c r="G42" s="3" t="s">
        <v>6</v>
      </c>
    </row>
    <row r="43" spans="1:7" x14ac:dyDescent="0.35">
      <c r="A43" s="3">
        <v>144649</v>
      </c>
      <c r="B43" s="3" t="str">
        <f>"070621651210"</f>
        <v>070621651210</v>
      </c>
      <c r="C43" s="3" t="s">
        <v>118</v>
      </c>
      <c r="D43" s="3" t="s">
        <v>119</v>
      </c>
      <c r="E43" s="3" t="s">
        <v>120</v>
      </c>
      <c r="F43" s="3" t="s">
        <v>117</v>
      </c>
      <c r="G43" s="3" t="s">
        <v>6</v>
      </c>
    </row>
    <row r="44" spans="1:7" x14ac:dyDescent="0.35">
      <c r="A44" s="3">
        <v>84202</v>
      </c>
      <c r="B44" s="3" t="str">
        <f>"070131651257"</f>
        <v>070131651257</v>
      </c>
      <c r="C44" s="3" t="s">
        <v>121</v>
      </c>
      <c r="D44" s="3" t="s">
        <v>122</v>
      </c>
      <c r="E44" s="3" t="s">
        <v>123</v>
      </c>
      <c r="F44" s="3" t="s">
        <v>117</v>
      </c>
      <c r="G44" s="3" t="s">
        <v>6</v>
      </c>
    </row>
    <row r="45" spans="1:7" x14ac:dyDescent="0.35">
      <c r="A45" s="3">
        <v>146352</v>
      </c>
      <c r="B45" s="3" t="str">
        <f>"070115550532"</f>
        <v>070115550532</v>
      </c>
      <c r="C45" s="3" t="s">
        <v>124</v>
      </c>
      <c r="D45" s="3" t="s">
        <v>125</v>
      </c>
      <c r="E45" s="3" t="s">
        <v>126</v>
      </c>
      <c r="F45" s="3" t="s">
        <v>117</v>
      </c>
      <c r="G45" s="3" t="s">
        <v>6</v>
      </c>
    </row>
    <row r="46" spans="1:7" x14ac:dyDescent="0.35">
      <c r="A46" s="3">
        <v>138028</v>
      </c>
      <c r="B46" s="3" t="str">
        <f>"061204650947"</f>
        <v>061204650947</v>
      </c>
      <c r="C46" s="3" t="s">
        <v>127</v>
      </c>
      <c r="D46" s="3" t="s">
        <v>128</v>
      </c>
      <c r="E46" s="3" t="s">
        <v>129</v>
      </c>
      <c r="F46" s="3" t="s">
        <v>117</v>
      </c>
      <c r="G46" s="3" t="s">
        <v>6</v>
      </c>
    </row>
    <row r="47" spans="1:7" x14ac:dyDescent="0.35">
      <c r="A47" s="3">
        <v>155204</v>
      </c>
      <c r="B47" s="3" t="str">
        <f>"060823551756"</f>
        <v>060823551756</v>
      </c>
      <c r="C47" s="3" t="s">
        <v>130</v>
      </c>
      <c r="D47" s="3" t="s">
        <v>131</v>
      </c>
      <c r="E47" s="3" t="s">
        <v>132</v>
      </c>
      <c r="F47" s="3" t="s">
        <v>117</v>
      </c>
      <c r="G47" s="3" t="s">
        <v>6</v>
      </c>
    </row>
    <row r="48" spans="1:7" x14ac:dyDescent="0.35">
      <c r="A48" s="3">
        <v>469331</v>
      </c>
      <c r="B48" s="3" t="str">
        <f>"060920651660"</f>
        <v>060920651660</v>
      </c>
      <c r="C48" s="3" t="s">
        <v>133</v>
      </c>
      <c r="D48" s="3" t="s">
        <v>134</v>
      </c>
      <c r="E48" s="3" t="s">
        <v>135</v>
      </c>
      <c r="F48" s="3" t="s">
        <v>117</v>
      </c>
      <c r="G48" s="3" t="s">
        <v>6</v>
      </c>
    </row>
    <row r="49" spans="1:7" x14ac:dyDescent="0.35">
      <c r="A49" s="3">
        <v>481301</v>
      </c>
      <c r="B49" s="3" t="str">
        <f>"060924650535"</f>
        <v>060924650535</v>
      </c>
      <c r="C49" s="3" t="s">
        <v>136</v>
      </c>
      <c r="D49" s="3" t="s">
        <v>137</v>
      </c>
      <c r="E49" s="3" t="s">
        <v>138</v>
      </c>
      <c r="F49" s="3" t="s">
        <v>117</v>
      </c>
      <c r="G49" s="3" t="s">
        <v>6</v>
      </c>
    </row>
    <row r="50" spans="1:7" x14ac:dyDescent="0.35">
      <c r="A50" s="3">
        <v>155209</v>
      </c>
      <c r="B50" s="3" t="str">
        <f>"060819551724"</f>
        <v>060819551724</v>
      </c>
      <c r="C50" s="3" t="s">
        <v>133</v>
      </c>
      <c r="D50" s="3" t="s">
        <v>139</v>
      </c>
      <c r="E50" s="3" t="s">
        <v>140</v>
      </c>
      <c r="F50" s="3" t="s">
        <v>117</v>
      </c>
      <c r="G50" s="3" t="s">
        <v>6</v>
      </c>
    </row>
    <row r="51" spans="1:7" x14ac:dyDescent="0.35">
      <c r="A51" s="3">
        <v>2952966</v>
      </c>
      <c r="B51" s="3" t="str">
        <f>"070901651639"</f>
        <v>070901651639</v>
      </c>
      <c r="C51" s="3" t="s">
        <v>141</v>
      </c>
      <c r="D51" s="3" t="s">
        <v>142</v>
      </c>
      <c r="E51" s="3" t="s">
        <v>143</v>
      </c>
      <c r="F51" s="3" t="s">
        <v>117</v>
      </c>
      <c r="G51" s="3" t="s">
        <v>6</v>
      </c>
    </row>
    <row r="52" spans="1:7" x14ac:dyDescent="0.35">
      <c r="A52" s="3">
        <v>56592</v>
      </c>
      <c r="B52" s="3" t="str">
        <f>"061219651107"</f>
        <v>061219651107</v>
      </c>
      <c r="C52" s="3" t="s">
        <v>144</v>
      </c>
      <c r="D52" s="3" t="s">
        <v>145</v>
      </c>
      <c r="E52" s="3" t="s">
        <v>146</v>
      </c>
      <c r="F52" s="3" t="s">
        <v>117</v>
      </c>
      <c r="G52" s="3" t="s">
        <v>6</v>
      </c>
    </row>
    <row r="53" spans="1:7" x14ac:dyDescent="0.35">
      <c r="A53" s="3">
        <v>56600</v>
      </c>
      <c r="B53" s="3" t="str">
        <f>"061219651098"</f>
        <v>061219651098</v>
      </c>
      <c r="C53" s="3" t="s">
        <v>144</v>
      </c>
      <c r="D53" s="3" t="s">
        <v>147</v>
      </c>
      <c r="E53" s="3" t="s">
        <v>146</v>
      </c>
      <c r="F53" s="3" t="s">
        <v>117</v>
      </c>
      <c r="G53" s="3" t="s">
        <v>6</v>
      </c>
    </row>
    <row r="54" spans="1:7" x14ac:dyDescent="0.35">
      <c r="A54" s="3">
        <v>130961</v>
      </c>
      <c r="B54" s="3" t="str">
        <f>"070313551527"</f>
        <v>070313551527</v>
      </c>
      <c r="C54" s="3" t="s">
        <v>148</v>
      </c>
      <c r="D54" s="3" t="s">
        <v>103</v>
      </c>
      <c r="E54" s="3"/>
      <c r="F54" s="3" t="s">
        <v>117</v>
      </c>
      <c r="G54" s="3" t="s">
        <v>6</v>
      </c>
    </row>
    <row r="55" spans="1:7" x14ac:dyDescent="0.35">
      <c r="A55" s="3">
        <v>145170</v>
      </c>
      <c r="B55" s="3" t="str">
        <f>"060926551855"</f>
        <v>060926551855</v>
      </c>
      <c r="C55" s="3" t="s">
        <v>80</v>
      </c>
      <c r="D55" s="3" t="s">
        <v>149</v>
      </c>
      <c r="E55" s="3" t="s">
        <v>150</v>
      </c>
      <c r="F55" s="3" t="s">
        <v>117</v>
      </c>
      <c r="G55" s="3" t="s">
        <v>6</v>
      </c>
    </row>
    <row r="56" spans="1:7" x14ac:dyDescent="0.35">
      <c r="A56" s="3">
        <v>146253</v>
      </c>
      <c r="B56" s="3" t="str">
        <f>"061212651416"</f>
        <v>061212651416</v>
      </c>
      <c r="C56" s="3" t="s">
        <v>151</v>
      </c>
      <c r="D56" s="3" t="s">
        <v>152</v>
      </c>
      <c r="E56" s="3" t="s">
        <v>153</v>
      </c>
      <c r="F56" s="3" t="s">
        <v>117</v>
      </c>
      <c r="G56" s="3" t="s">
        <v>6</v>
      </c>
    </row>
    <row r="57" spans="1:7" x14ac:dyDescent="0.35">
      <c r="A57" s="3">
        <v>146873</v>
      </c>
      <c r="B57" s="3" t="str">
        <f>"070110550535"</f>
        <v>070110550535</v>
      </c>
      <c r="C57" s="3" t="s">
        <v>154</v>
      </c>
      <c r="D57" s="3" t="s">
        <v>155</v>
      </c>
      <c r="E57" s="3" t="s">
        <v>156</v>
      </c>
      <c r="F57" s="3" t="s">
        <v>117</v>
      </c>
      <c r="G57" s="3" t="s">
        <v>6</v>
      </c>
    </row>
    <row r="58" spans="1:7" x14ac:dyDescent="0.35">
      <c r="A58" s="3">
        <v>146949</v>
      </c>
      <c r="B58" s="3" t="str">
        <f>"061011551635"</f>
        <v>061011551635</v>
      </c>
      <c r="C58" s="3" t="s">
        <v>157</v>
      </c>
      <c r="D58" s="3" t="s">
        <v>158</v>
      </c>
      <c r="E58" s="3" t="s">
        <v>159</v>
      </c>
      <c r="F58" s="3" t="s">
        <v>117</v>
      </c>
      <c r="G58" s="3" t="s">
        <v>6</v>
      </c>
    </row>
    <row r="59" spans="1:7" x14ac:dyDescent="0.35">
      <c r="A59" s="3">
        <v>147970</v>
      </c>
      <c r="B59" s="3" t="str">
        <f>"061205650539"</f>
        <v>061205650539</v>
      </c>
      <c r="C59" s="3" t="s">
        <v>160</v>
      </c>
      <c r="D59" s="3" t="s">
        <v>161</v>
      </c>
      <c r="E59" s="3" t="s">
        <v>162</v>
      </c>
      <c r="F59" s="3" t="s">
        <v>117</v>
      </c>
      <c r="G59" s="3" t="s">
        <v>6</v>
      </c>
    </row>
    <row r="60" spans="1:7" x14ac:dyDescent="0.35">
      <c r="A60" s="3">
        <v>139800</v>
      </c>
      <c r="B60" s="3" t="str">
        <f>"070206651016"</f>
        <v>070206651016</v>
      </c>
      <c r="C60" s="3" t="s">
        <v>163</v>
      </c>
      <c r="D60" s="3" t="s">
        <v>164</v>
      </c>
      <c r="E60" s="3" t="s">
        <v>165</v>
      </c>
      <c r="F60" s="3" t="s">
        <v>117</v>
      </c>
      <c r="G60" s="3" t="s">
        <v>6</v>
      </c>
    </row>
    <row r="61" spans="1:7" x14ac:dyDescent="0.35">
      <c r="A61" s="3">
        <v>157275</v>
      </c>
      <c r="B61" s="3" t="str">
        <f>"060723551554"</f>
        <v>060723551554</v>
      </c>
      <c r="C61" s="3" t="s">
        <v>166</v>
      </c>
      <c r="D61" s="3" t="s">
        <v>49</v>
      </c>
      <c r="E61" s="3" t="s">
        <v>167</v>
      </c>
      <c r="F61" s="3" t="s">
        <v>117</v>
      </c>
      <c r="G61" s="3" t="s">
        <v>6</v>
      </c>
    </row>
    <row r="62" spans="1:7" x14ac:dyDescent="0.35">
      <c r="A62" s="3">
        <v>471423</v>
      </c>
      <c r="B62" s="3" t="str">
        <f>"070717652875"</f>
        <v>070717652875</v>
      </c>
      <c r="C62" s="3" t="s">
        <v>168</v>
      </c>
      <c r="D62" s="3" t="s">
        <v>169</v>
      </c>
      <c r="E62" s="3" t="s">
        <v>170</v>
      </c>
      <c r="F62" s="3" t="s">
        <v>117</v>
      </c>
      <c r="G62" s="3" t="s">
        <v>6</v>
      </c>
    </row>
    <row r="63" spans="1:7" x14ac:dyDescent="0.35">
      <c r="A63" s="3">
        <v>130973</v>
      </c>
      <c r="B63" s="3" t="str">
        <f>"060612551322"</f>
        <v>060612551322</v>
      </c>
      <c r="C63" s="3" t="s">
        <v>171</v>
      </c>
      <c r="D63" s="3" t="s">
        <v>172</v>
      </c>
      <c r="E63" s="3"/>
      <c r="F63" s="3" t="s">
        <v>117</v>
      </c>
      <c r="G63" s="3" t="s">
        <v>6</v>
      </c>
    </row>
    <row r="64" spans="1:7" x14ac:dyDescent="0.35">
      <c r="A64" s="3">
        <v>144644</v>
      </c>
      <c r="B64" s="3" t="str">
        <f>"060330551191"</f>
        <v>060330551191</v>
      </c>
      <c r="C64" s="3" t="s">
        <v>173</v>
      </c>
      <c r="D64" s="3" t="s">
        <v>174</v>
      </c>
      <c r="E64" s="3" t="s">
        <v>175</v>
      </c>
      <c r="F64" s="3" t="s">
        <v>117</v>
      </c>
      <c r="G64" s="3" t="s">
        <v>6</v>
      </c>
    </row>
    <row r="65" spans="1:7" x14ac:dyDescent="0.35">
      <c r="A65" s="3">
        <v>144660</v>
      </c>
      <c r="B65" s="3" t="str">
        <f>"060419651200"</f>
        <v>060419651200</v>
      </c>
      <c r="C65" s="3" t="s">
        <v>176</v>
      </c>
      <c r="D65" s="3" t="s">
        <v>177</v>
      </c>
      <c r="E65" s="3" t="s">
        <v>178</v>
      </c>
      <c r="F65" s="3" t="s">
        <v>117</v>
      </c>
      <c r="G65" s="3" t="s">
        <v>6</v>
      </c>
    </row>
    <row r="66" spans="1:7" x14ac:dyDescent="0.35">
      <c r="A66" s="3">
        <v>144924</v>
      </c>
      <c r="B66" s="3" t="str">
        <f>"070122651088"</f>
        <v>070122651088</v>
      </c>
      <c r="C66" s="3" t="s">
        <v>179</v>
      </c>
      <c r="D66" s="3" t="s">
        <v>180</v>
      </c>
      <c r="E66" s="3" t="s">
        <v>181</v>
      </c>
      <c r="F66" s="3" t="s">
        <v>117</v>
      </c>
      <c r="G66" s="3" t="s">
        <v>6</v>
      </c>
    </row>
    <row r="67" spans="1:7" x14ac:dyDescent="0.35">
      <c r="A67" s="3">
        <v>145164</v>
      </c>
      <c r="B67" s="3" t="str">
        <f>"070111652206"</f>
        <v>070111652206</v>
      </c>
      <c r="C67" s="3" t="s">
        <v>182</v>
      </c>
      <c r="D67" s="3" t="s">
        <v>183</v>
      </c>
      <c r="E67" s="3" t="s">
        <v>184</v>
      </c>
      <c r="F67" s="3" t="s">
        <v>117</v>
      </c>
      <c r="G67" s="3" t="s">
        <v>6</v>
      </c>
    </row>
    <row r="68" spans="1:7" x14ac:dyDescent="0.35">
      <c r="A68" s="3">
        <v>155234</v>
      </c>
      <c r="B68" s="3" t="str">
        <f>"050623550898"</f>
        <v>050623550898</v>
      </c>
      <c r="C68" s="3" t="s">
        <v>185</v>
      </c>
      <c r="D68" s="3" t="s">
        <v>186</v>
      </c>
      <c r="E68" s="3" t="s">
        <v>187</v>
      </c>
      <c r="F68" s="3" t="s">
        <v>188</v>
      </c>
      <c r="G68" s="3" t="s">
        <v>6</v>
      </c>
    </row>
    <row r="69" spans="1:7" x14ac:dyDescent="0.35">
      <c r="A69" s="3">
        <v>78359</v>
      </c>
      <c r="B69" s="3" t="str">
        <f>"060916652111"</f>
        <v>060916652111</v>
      </c>
      <c r="C69" s="3" t="s">
        <v>189</v>
      </c>
      <c r="D69" s="3" t="s">
        <v>190</v>
      </c>
      <c r="E69" s="3" t="s">
        <v>191</v>
      </c>
      <c r="F69" s="3" t="s">
        <v>188</v>
      </c>
      <c r="G69" s="3" t="s">
        <v>6</v>
      </c>
    </row>
    <row r="70" spans="1:7" x14ac:dyDescent="0.35">
      <c r="A70" s="3">
        <v>476568</v>
      </c>
      <c r="B70" s="3" t="str">
        <f>"060608551757"</f>
        <v>060608551757</v>
      </c>
      <c r="C70" s="3" t="s">
        <v>192</v>
      </c>
      <c r="D70" s="3" t="s">
        <v>193</v>
      </c>
      <c r="E70" s="3" t="s">
        <v>194</v>
      </c>
      <c r="F70" s="3" t="s">
        <v>188</v>
      </c>
      <c r="G70" s="3" t="s">
        <v>6</v>
      </c>
    </row>
    <row r="71" spans="1:7" x14ac:dyDescent="0.35">
      <c r="A71" s="3">
        <v>144354</v>
      </c>
      <c r="B71" s="3" t="str">
        <f>"051008550887"</f>
        <v>051008550887</v>
      </c>
      <c r="C71" s="3" t="s">
        <v>195</v>
      </c>
      <c r="D71" s="3" t="s">
        <v>196</v>
      </c>
      <c r="E71" s="3" t="s">
        <v>197</v>
      </c>
      <c r="F71" s="3" t="s">
        <v>188</v>
      </c>
      <c r="G71" s="3" t="s">
        <v>6</v>
      </c>
    </row>
    <row r="72" spans="1:7" x14ac:dyDescent="0.35">
      <c r="A72" s="3">
        <v>14257</v>
      </c>
      <c r="B72" s="3" t="str">
        <f>"050913551911"</f>
        <v>050913551911</v>
      </c>
      <c r="C72" s="3" t="s">
        <v>198</v>
      </c>
      <c r="D72" s="3" t="s">
        <v>199</v>
      </c>
      <c r="E72" s="3" t="s">
        <v>200</v>
      </c>
      <c r="F72" s="3" t="s">
        <v>188</v>
      </c>
      <c r="G72" s="3" t="s">
        <v>6</v>
      </c>
    </row>
    <row r="73" spans="1:7" x14ac:dyDescent="0.35">
      <c r="A73" s="3">
        <v>146923</v>
      </c>
      <c r="B73" s="3" t="str">
        <f>"060108650519"</f>
        <v>060108650519</v>
      </c>
      <c r="C73" s="3" t="s">
        <v>201</v>
      </c>
      <c r="D73" s="3" t="s">
        <v>145</v>
      </c>
      <c r="E73" s="3" t="s">
        <v>202</v>
      </c>
      <c r="F73" s="3" t="s">
        <v>188</v>
      </c>
      <c r="G73" s="3" t="s">
        <v>6</v>
      </c>
    </row>
    <row r="74" spans="1:7" x14ac:dyDescent="0.35">
      <c r="A74" s="3">
        <v>145520</v>
      </c>
      <c r="B74" s="3" t="str">
        <f>"051217650989"</f>
        <v>051217650989</v>
      </c>
      <c r="C74" s="3" t="s">
        <v>203</v>
      </c>
      <c r="D74" s="3" t="s">
        <v>204</v>
      </c>
      <c r="E74" s="3" t="s">
        <v>205</v>
      </c>
      <c r="F74" s="3" t="s">
        <v>188</v>
      </c>
      <c r="G74" s="3" t="s">
        <v>6</v>
      </c>
    </row>
    <row r="75" spans="1:7" x14ac:dyDescent="0.35">
      <c r="A75" s="3">
        <v>144972</v>
      </c>
      <c r="B75" s="3" t="str">
        <f>"060529650588"</f>
        <v>060529650588</v>
      </c>
      <c r="C75" s="3" t="s">
        <v>206</v>
      </c>
      <c r="D75" s="3" t="s">
        <v>207</v>
      </c>
      <c r="E75" s="3" t="s">
        <v>135</v>
      </c>
      <c r="F75" s="3" t="s">
        <v>188</v>
      </c>
      <c r="G75" s="3" t="s">
        <v>6</v>
      </c>
    </row>
    <row r="76" spans="1:7" x14ac:dyDescent="0.35">
      <c r="A76" s="3">
        <v>145913</v>
      </c>
      <c r="B76" s="3" t="str">
        <f>"060103551375"</f>
        <v>060103551375</v>
      </c>
      <c r="C76" s="3" t="s">
        <v>208</v>
      </c>
      <c r="D76" s="3" t="s">
        <v>209</v>
      </c>
      <c r="E76" s="3" t="s">
        <v>210</v>
      </c>
      <c r="F76" s="3" t="s">
        <v>188</v>
      </c>
      <c r="G76" s="3" t="s">
        <v>6</v>
      </c>
    </row>
    <row r="77" spans="1:7" x14ac:dyDescent="0.35">
      <c r="A77" s="3">
        <v>144380</v>
      </c>
      <c r="B77" s="3" t="str">
        <f>"051113651159"</f>
        <v>051113651159</v>
      </c>
      <c r="C77" s="3" t="s">
        <v>211</v>
      </c>
      <c r="D77" s="3" t="s">
        <v>212</v>
      </c>
      <c r="E77" s="3" t="s">
        <v>213</v>
      </c>
      <c r="F77" s="3" t="s">
        <v>188</v>
      </c>
      <c r="G77" s="3" t="s">
        <v>6</v>
      </c>
    </row>
    <row r="78" spans="1:7" x14ac:dyDescent="0.35">
      <c r="A78" s="3">
        <v>141049</v>
      </c>
      <c r="B78" s="3" t="str">
        <f>"060522651377"</f>
        <v>060522651377</v>
      </c>
      <c r="C78" s="3" t="s">
        <v>214</v>
      </c>
      <c r="D78" s="3" t="s">
        <v>215</v>
      </c>
      <c r="E78" s="3" t="s">
        <v>90</v>
      </c>
      <c r="F78" s="3" t="s">
        <v>188</v>
      </c>
      <c r="G78" s="3" t="s">
        <v>6</v>
      </c>
    </row>
    <row r="79" spans="1:7" x14ac:dyDescent="0.35">
      <c r="A79" s="3">
        <v>144349</v>
      </c>
      <c r="B79" s="3" t="str">
        <f>"050831650974"</f>
        <v>050831650974</v>
      </c>
      <c r="C79" s="3" t="s">
        <v>216</v>
      </c>
      <c r="D79" s="3" t="s">
        <v>217</v>
      </c>
      <c r="E79" s="3" t="s">
        <v>218</v>
      </c>
      <c r="F79" s="3" t="s">
        <v>188</v>
      </c>
      <c r="G79" s="3" t="s">
        <v>6</v>
      </c>
    </row>
    <row r="80" spans="1:7" x14ac:dyDescent="0.35">
      <c r="A80" s="3">
        <v>155239</v>
      </c>
      <c r="B80" s="3" t="str">
        <f>"060419552163"</f>
        <v>060419552163</v>
      </c>
      <c r="C80" s="3" t="s">
        <v>219</v>
      </c>
      <c r="D80" s="3" t="s">
        <v>220</v>
      </c>
      <c r="E80" s="3" t="s">
        <v>221</v>
      </c>
      <c r="F80" s="3" t="s">
        <v>188</v>
      </c>
      <c r="G80" s="3" t="s">
        <v>6</v>
      </c>
    </row>
    <row r="81" spans="1:7" x14ac:dyDescent="0.35">
      <c r="A81" s="3">
        <v>136174</v>
      </c>
      <c r="B81" s="3" t="str">
        <f>"050310651830"</f>
        <v>050310651830</v>
      </c>
      <c r="C81" s="3" t="s">
        <v>222</v>
      </c>
      <c r="D81" s="3" t="s">
        <v>223</v>
      </c>
      <c r="E81" s="3" t="s">
        <v>224</v>
      </c>
      <c r="F81" s="3" t="s">
        <v>188</v>
      </c>
      <c r="G81" s="3" t="s">
        <v>6</v>
      </c>
    </row>
    <row r="82" spans="1:7" x14ac:dyDescent="0.35">
      <c r="A82" s="3">
        <v>145933</v>
      </c>
      <c r="B82" s="3" t="str">
        <f>"060128551560"</f>
        <v>060128551560</v>
      </c>
      <c r="C82" s="3" t="s">
        <v>7</v>
      </c>
      <c r="D82" s="3" t="s">
        <v>225</v>
      </c>
      <c r="E82" s="3" t="s">
        <v>187</v>
      </c>
      <c r="F82" s="3" t="s">
        <v>188</v>
      </c>
      <c r="G82" s="3" t="s">
        <v>6</v>
      </c>
    </row>
    <row r="83" spans="1:7" x14ac:dyDescent="0.35">
      <c r="A83" s="3">
        <v>57792</v>
      </c>
      <c r="B83" s="3" t="str">
        <f>"060627550841"</f>
        <v>060627550841</v>
      </c>
      <c r="C83" s="3" t="s">
        <v>71</v>
      </c>
      <c r="D83" s="3" t="s">
        <v>92</v>
      </c>
      <c r="E83" s="3" t="s">
        <v>226</v>
      </c>
      <c r="F83" s="3" t="s">
        <v>188</v>
      </c>
      <c r="G83" s="3" t="s">
        <v>6</v>
      </c>
    </row>
    <row r="84" spans="1:7" x14ac:dyDescent="0.35">
      <c r="A84" s="3">
        <v>548291</v>
      </c>
      <c r="B84" s="3" t="str">
        <f>"141010603316"</f>
        <v>141010603316</v>
      </c>
      <c r="C84" s="3" t="s">
        <v>227</v>
      </c>
      <c r="D84" s="3" t="s">
        <v>228</v>
      </c>
      <c r="E84" s="3" t="s">
        <v>229</v>
      </c>
      <c r="F84" s="3" t="s">
        <v>230</v>
      </c>
      <c r="G84" s="3" t="s">
        <v>6</v>
      </c>
    </row>
    <row r="85" spans="1:7" x14ac:dyDescent="0.35">
      <c r="A85" s="3">
        <v>547366</v>
      </c>
      <c r="B85" s="3" t="str">
        <f>"140824602013"</f>
        <v>140824602013</v>
      </c>
      <c r="C85" s="3" t="s">
        <v>231</v>
      </c>
      <c r="D85" s="3" t="s">
        <v>232</v>
      </c>
      <c r="E85" s="3" t="s">
        <v>233</v>
      </c>
      <c r="F85" s="3" t="s">
        <v>230</v>
      </c>
      <c r="G85" s="3" t="s">
        <v>6</v>
      </c>
    </row>
    <row r="86" spans="1:7" x14ac:dyDescent="0.35">
      <c r="A86" s="3">
        <v>956360</v>
      </c>
      <c r="B86" s="3" t="str">
        <f>"141120501282"</f>
        <v>141120501282</v>
      </c>
      <c r="C86" s="3" t="s">
        <v>234</v>
      </c>
      <c r="D86" s="3" t="s">
        <v>31</v>
      </c>
      <c r="E86" s="3" t="s">
        <v>235</v>
      </c>
      <c r="F86" s="3" t="s">
        <v>230</v>
      </c>
      <c r="G86" s="3" t="s">
        <v>6</v>
      </c>
    </row>
    <row r="87" spans="1:7" x14ac:dyDescent="0.35">
      <c r="A87" s="3">
        <v>548847</v>
      </c>
      <c r="B87" s="3" t="str">
        <f>"150204502523"</f>
        <v>150204502523</v>
      </c>
      <c r="C87" s="3" t="s">
        <v>236</v>
      </c>
      <c r="D87" s="3" t="s">
        <v>237</v>
      </c>
      <c r="E87" s="3" t="s">
        <v>238</v>
      </c>
      <c r="F87" s="3" t="s">
        <v>230</v>
      </c>
      <c r="G87" s="3" t="s">
        <v>6</v>
      </c>
    </row>
    <row r="88" spans="1:7" x14ac:dyDescent="0.35">
      <c r="A88" s="3">
        <v>11680595</v>
      </c>
      <c r="B88" s="3" t="str">
        <f>"150401602560"</f>
        <v>150401602560</v>
      </c>
      <c r="C88" s="3" t="s">
        <v>239</v>
      </c>
      <c r="D88" s="3" t="s">
        <v>240</v>
      </c>
      <c r="E88" s="3" t="s">
        <v>241</v>
      </c>
      <c r="F88" s="3" t="s">
        <v>230</v>
      </c>
      <c r="G88" s="3" t="s">
        <v>6</v>
      </c>
    </row>
    <row r="89" spans="1:7" x14ac:dyDescent="0.35">
      <c r="A89" s="3">
        <v>11680629</v>
      </c>
      <c r="B89" s="3" t="str">
        <f>"141218503866"</f>
        <v>141218503866</v>
      </c>
      <c r="C89" s="3" t="s">
        <v>242</v>
      </c>
      <c r="D89" s="3" t="s">
        <v>243</v>
      </c>
      <c r="E89" s="3" t="s">
        <v>244</v>
      </c>
      <c r="F89" s="3" t="s">
        <v>230</v>
      </c>
      <c r="G89" s="3" t="s">
        <v>6</v>
      </c>
    </row>
    <row r="90" spans="1:7" x14ac:dyDescent="0.35">
      <c r="A90" s="3">
        <v>9092747</v>
      </c>
      <c r="B90" s="3" t="str">
        <f>"151123603789"</f>
        <v>151123603789</v>
      </c>
      <c r="C90" s="3" t="s">
        <v>245</v>
      </c>
      <c r="D90" s="3" t="s">
        <v>246</v>
      </c>
      <c r="E90" s="3" t="s">
        <v>247</v>
      </c>
      <c r="F90" s="3" t="s">
        <v>230</v>
      </c>
      <c r="G90" s="3" t="s">
        <v>6</v>
      </c>
    </row>
    <row r="91" spans="1:7" x14ac:dyDescent="0.35">
      <c r="A91" s="3">
        <v>9092767</v>
      </c>
      <c r="B91" s="3" t="str">
        <f>"151123603719"</f>
        <v>151123603719</v>
      </c>
      <c r="C91" s="3" t="s">
        <v>245</v>
      </c>
      <c r="D91" s="3" t="s">
        <v>248</v>
      </c>
      <c r="E91" s="3" t="s">
        <v>247</v>
      </c>
      <c r="F91" s="3" t="s">
        <v>230</v>
      </c>
      <c r="G91" s="3" t="s">
        <v>6</v>
      </c>
    </row>
    <row r="92" spans="1:7" x14ac:dyDescent="0.35">
      <c r="A92" s="3">
        <v>547845</v>
      </c>
      <c r="B92" s="3" t="str">
        <f>"141221600241"</f>
        <v>141221600241</v>
      </c>
      <c r="C92" s="3" t="s">
        <v>249</v>
      </c>
      <c r="D92" s="3" t="s">
        <v>250</v>
      </c>
      <c r="E92" s="3" t="s">
        <v>251</v>
      </c>
      <c r="F92" s="3" t="s">
        <v>230</v>
      </c>
      <c r="G92" s="3" t="s">
        <v>6</v>
      </c>
    </row>
    <row r="93" spans="1:7" x14ac:dyDescent="0.35">
      <c r="A93" s="3">
        <v>956599</v>
      </c>
      <c r="B93" s="3" t="str">
        <f>"150701501100"</f>
        <v>150701501100</v>
      </c>
      <c r="C93" s="3" t="s">
        <v>252</v>
      </c>
      <c r="D93" s="3" t="s">
        <v>253</v>
      </c>
      <c r="E93" s="3" t="s">
        <v>254</v>
      </c>
      <c r="F93" s="3" t="s">
        <v>230</v>
      </c>
      <c r="G93" s="3" t="s">
        <v>6</v>
      </c>
    </row>
    <row r="94" spans="1:7" x14ac:dyDescent="0.35">
      <c r="A94" s="3">
        <v>638181</v>
      </c>
      <c r="B94" s="3" t="str">
        <f>"140718604549"</f>
        <v>140718604549</v>
      </c>
      <c r="C94" s="3" t="s">
        <v>255</v>
      </c>
      <c r="D94" s="3" t="s">
        <v>256</v>
      </c>
      <c r="E94" s="3"/>
      <c r="F94" s="3" t="s">
        <v>230</v>
      </c>
      <c r="G94" s="3" t="s">
        <v>6</v>
      </c>
    </row>
    <row r="95" spans="1:7" x14ac:dyDescent="0.35">
      <c r="A95" s="3">
        <v>549527</v>
      </c>
      <c r="B95" s="3" t="str">
        <f>"150123501446"</f>
        <v>150123501446</v>
      </c>
      <c r="C95" s="3" t="s">
        <v>257</v>
      </c>
      <c r="D95" s="3" t="s">
        <v>258</v>
      </c>
      <c r="E95" s="3" t="s">
        <v>259</v>
      </c>
      <c r="F95" s="3" t="s">
        <v>230</v>
      </c>
      <c r="G95" s="3" t="s">
        <v>6</v>
      </c>
    </row>
    <row r="96" spans="1:7" x14ac:dyDescent="0.35">
      <c r="A96" s="3">
        <v>549663</v>
      </c>
      <c r="B96" s="3" t="str">
        <f>"150122602881"</f>
        <v>150122602881</v>
      </c>
      <c r="C96" s="3" t="s">
        <v>260</v>
      </c>
      <c r="D96" s="3" t="s">
        <v>261</v>
      </c>
      <c r="E96" s="3" t="s">
        <v>262</v>
      </c>
      <c r="F96" s="3" t="s">
        <v>230</v>
      </c>
      <c r="G96" s="3" t="s">
        <v>6</v>
      </c>
    </row>
    <row r="97" spans="1:7" x14ac:dyDescent="0.35">
      <c r="A97" s="3">
        <v>638818</v>
      </c>
      <c r="B97" s="3" t="str">
        <f>"150619501776"</f>
        <v>150619501776</v>
      </c>
      <c r="C97" s="3" t="s">
        <v>263</v>
      </c>
      <c r="D97" s="3" t="s">
        <v>264</v>
      </c>
      <c r="E97" s="3" t="s">
        <v>265</v>
      </c>
      <c r="F97" s="3" t="s">
        <v>230</v>
      </c>
      <c r="G97" s="3" t="s">
        <v>6</v>
      </c>
    </row>
    <row r="98" spans="1:7" x14ac:dyDescent="0.35">
      <c r="A98" s="3">
        <v>548686</v>
      </c>
      <c r="B98" s="3" t="str">
        <f>"150722601736"</f>
        <v>150722601736</v>
      </c>
      <c r="C98" s="3" t="s">
        <v>266</v>
      </c>
      <c r="D98" s="3" t="s">
        <v>267</v>
      </c>
      <c r="E98" s="3" t="s">
        <v>268</v>
      </c>
      <c r="F98" s="3" t="s">
        <v>230</v>
      </c>
      <c r="G98" s="3" t="s">
        <v>6</v>
      </c>
    </row>
    <row r="99" spans="1:7" x14ac:dyDescent="0.35">
      <c r="A99" s="3">
        <v>969289</v>
      </c>
      <c r="B99" s="3" t="str">
        <f>"141128601381"</f>
        <v>141128601381</v>
      </c>
      <c r="C99" s="3" t="s">
        <v>269</v>
      </c>
      <c r="D99" s="3" t="s">
        <v>270</v>
      </c>
      <c r="E99" s="3" t="s">
        <v>138</v>
      </c>
      <c r="F99" s="3" t="s">
        <v>230</v>
      </c>
      <c r="G99" s="3" t="s">
        <v>6</v>
      </c>
    </row>
    <row r="100" spans="1:7" x14ac:dyDescent="0.35">
      <c r="A100" s="3">
        <v>549494</v>
      </c>
      <c r="B100" s="3" t="str">
        <f>"141216601964"</f>
        <v>141216601964</v>
      </c>
      <c r="C100" s="3" t="s">
        <v>271</v>
      </c>
      <c r="D100" s="3" t="s">
        <v>272</v>
      </c>
      <c r="E100" s="3" t="s">
        <v>273</v>
      </c>
      <c r="F100" s="3" t="s">
        <v>230</v>
      </c>
      <c r="G100" s="3" t="s">
        <v>6</v>
      </c>
    </row>
    <row r="101" spans="1:7" x14ac:dyDescent="0.35">
      <c r="A101" s="3">
        <v>638727</v>
      </c>
      <c r="B101" s="3" t="str">
        <f>"150105601464"</f>
        <v>150105601464</v>
      </c>
      <c r="C101" s="3" t="s">
        <v>54</v>
      </c>
      <c r="D101" s="3" t="s">
        <v>274</v>
      </c>
      <c r="E101" s="3" t="s">
        <v>56</v>
      </c>
      <c r="F101" s="3" t="s">
        <v>230</v>
      </c>
      <c r="G101" s="3" t="s">
        <v>6</v>
      </c>
    </row>
    <row r="102" spans="1:7" x14ac:dyDescent="0.35">
      <c r="A102" s="3">
        <v>549574</v>
      </c>
      <c r="B102" s="3" t="str">
        <f>"140926601436"</f>
        <v>140926601436</v>
      </c>
      <c r="C102" s="3" t="s">
        <v>275</v>
      </c>
      <c r="D102" s="3" t="s">
        <v>276</v>
      </c>
      <c r="E102" s="3" t="s">
        <v>277</v>
      </c>
      <c r="F102" s="3" t="s">
        <v>230</v>
      </c>
      <c r="G102" s="3" t="s">
        <v>6</v>
      </c>
    </row>
    <row r="103" spans="1:7" x14ac:dyDescent="0.35">
      <c r="A103" s="3">
        <v>546374</v>
      </c>
      <c r="B103" s="3" t="str">
        <f>"140402603106"</f>
        <v>140402603106</v>
      </c>
      <c r="C103" s="3" t="s">
        <v>82</v>
      </c>
      <c r="D103" s="3" t="s">
        <v>278</v>
      </c>
      <c r="E103" s="3" t="s">
        <v>84</v>
      </c>
      <c r="F103" s="3" t="s">
        <v>279</v>
      </c>
      <c r="G103" s="3" t="s">
        <v>6</v>
      </c>
    </row>
    <row r="104" spans="1:7" x14ac:dyDescent="0.35">
      <c r="A104" s="3">
        <v>561665</v>
      </c>
      <c r="B104" s="3" t="str">
        <f>"121125501464"</f>
        <v>121125501464</v>
      </c>
      <c r="C104" s="3" t="s">
        <v>280</v>
      </c>
      <c r="D104" s="3" t="s">
        <v>281</v>
      </c>
      <c r="E104" s="3" t="s">
        <v>282</v>
      </c>
      <c r="F104" s="3" t="s">
        <v>279</v>
      </c>
      <c r="G104" s="3" t="s">
        <v>6</v>
      </c>
    </row>
    <row r="105" spans="1:7" x14ac:dyDescent="0.35">
      <c r="A105" s="3">
        <v>547943</v>
      </c>
      <c r="B105" s="3" t="str">
        <f>"140608601010"</f>
        <v>140608601010</v>
      </c>
      <c r="C105" s="3" t="s">
        <v>283</v>
      </c>
      <c r="D105" s="3" t="s">
        <v>34</v>
      </c>
      <c r="E105" s="3"/>
      <c r="F105" s="3" t="s">
        <v>279</v>
      </c>
      <c r="G105" s="3" t="s">
        <v>6</v>
      </c>
    </row>
    <row r="106" spans="1:7" x14ac:dyDescent="0.35">
      <c r="A106" s="3">
        <v>547384</v>
      </c>
      <c r="B106" s="3" t="str">
        <f>"140318500713"</f>
        <v>140318500713</v>
      </c>
      <c r="C106" s="3" t="s">
        <v>284</v>
      </c>
      <c r="D106" s="3" t="s">
        <v>92</v>
      </c>
      <c r="E106" s="3" t="s">
        <v>285</v>
      </c>
      <c r="F106" s="3" t="s">
        <v>279</v>
      </c>
      <c r="G106" s="3" t="s">
        <v>6</v>
      </c>
    </row>
    <row r="107" spans="1:7" x14ac:dyDescent="0.35">
      <c r="A107" s="3">
        <v>637423</v>
      </c>
      <c r="B107" s="3" t="str">
        <f>"140318601123"</f>
        <v>140318601123</v>
      </c>
      <c r="C107" s="3" t="s">
        <v>286</v>
      </c>
      <c r="D107" s="3" t="s">
        <v>287</v>
      </c>
      <c r="E107" s="3" t="s">
        <v>41</v>
      </c>
      <c r="F107" s="3" t="s">
        <v>279</v>
      </c>
      <c r="G107" s="3" t="s">
        <v>6</v>
      </c>
    </row>
    <row r="108" spans="1:7" x14ac:dyDescent="0.35">
      <c r="A108" s="3">
        <v>9145984</v>
      </c>
      <c r="B108" s="3" t="str">
        <f>"131102602475"</f>
        <v>131102602475</v>
      </c>
      <c r="C108" s="3" t="s">
        <v>288</v>
      </c>
      <c r="D108" s="3" t="s">
        <v>289</v>
      </c>
      <c r="E108" s="3" t="s">
        <v>290</v>
      </c>
      <c r="F108" s="3" t="s">
        <v>279</v>
      </c>
      <c r="G108" s="3" t="s">
        <v>6</v>
      </c>
    </row>
    <row r="109" spans="1:7" x14ac:dyDescent="0.35">
      <c r="A109" s="3">
        <v>548124</v>
      </c>
      <c r="B109" s="3" t="str">
        <f>"141011502585"</f>
        <v>141011502585</v>
      </c>
      <c r="C109" s="3" t="s">
        <v>291</v>
      </c>
      <c r="D109" s="3" t="s">
        <v>292</v>
      </c>
      <c r="E109" s="3" t="s">
        <v>293</v>
      </c>
      <c r="F109" s="3" t="s">
        <v>279</v>
      </c>
      <c r="G109" s="3" t="s">
        <v>6</v>
      </c>
    </row>
    <row r="110" spans="1:7" x14ac:dyDescent="0.35">
      <c r="A110" s="3">
        <v>546234</v>
      </c>
      <c r="B110" s="3" t="str">
        <f>"131210504343"</f>
        <v>131210504343</v>
      </c>
      <c r="C110" s="3" t="s">
        <v>257</v>
      </c>
      <c r="D110" s="3" t="s">
        <v>294</v>
      </c>
      <c r="E110" s="3" t="s">
        <v>259</v>
      </c>
      <c r="F110" s="3" t="s">
        <v>279</v>
      </c>
      <c r="G110" s="3" t="s">
        <v>6</v>
      </c>
    </row>
    <row r="111" spans="1:7" x14ac:dyDescent="0.35">
      <c r="A111" s="3">
        <v>956447</v>
      </c>
      <c r="B111" s="3" t="str">
        <f>"140119502282"</f>
        <v>140119502282</v>
      </c>
      <c r="C111" s="3" t="s">
        <v>295</v>
      </c>
      <c r="D111" s="3" t="s">
        <v>296</v>
      </c>
      <c r="E111" s="3" t="s">
        <v>297</v>
      </c>
      <c r="F111" s="3" t="s">
        <v>279</v>
      </c>
      <c r="G111" s="3" t="s">
        <v>6</v>
      </c>
    </row>
    <row r="112" spans="1:7" x14ac:dyDescent="0.35">
      <c r="A112" s="3">
        <v>546822</v>
      </c>
      <c r="B112" s="3" t="str">
        <f>"130925505198"</f>
        <v>130925505198</v>
      </c>
      <c r="C112" s="3" t="s">
        <v>298</v>
      </c>
      <c r="D112" s="3" t="s">
        <v>299</v>
      </c>
      <c r="E112" s="3"/>
      <c r="F112" s="3" t="s">
        <v>279</v>
      </c>
      <c r="G112" s="3" t="s">
        <v>6</v>
      </c>
    </row>
    <row r="113" spans="1:7" x14ac:dyDescent="0.35">
      <c r="A113" s="3">
        <v>956278</v>
      </c>
      <c r="B113" s="3" t="str">
        <f>"140328501607"</f>
        <v>140328501607</v>
      </c>
      <c r="C113" s="3" t="s">
        <v>300</v>
      </c>
      <c r="D113" s="3" t="s">
        <v>301</v>
      </c>
      <c r="E113" s="3" t="s">
        <v>302</v>
      </c>
      <c r="F113" s="3" t="s">
        <v>279</v>
      </c>
      <c r="G113" s="3" t="s">
        <v>6</v>
      </c>
    </row>
    <row r="114" spans="1:7" x14ac:dyDescent="0.35">
      <c r="A114" s="3">
        <v>545724</v>
      </c>
      <c r="B114" s="3" t="str">
        <f>"140124504583"</f>
        <v>140124504583</v>
      </c>
      <c r="C114" s="3" t="s">
        <v>303</v>
      </c>
      <c r="D114" s="3" t="s">
        <v>304</v>
      </c>
      <c r="E114" s="3" t="s">
        <v>305</v>
      </c>
      <c r="F114" s="3" t="s">
        <v>279</v>
      </c>
      <c r="G114" s="3" t="s">
        <v>6</v>
      </c>
    </row>
    <row r="115" spans="1:7" x14ac:dyDescent="0.35">
      <c r="A115" s="3">
        <v>549449</v>
      </c>
      <c r="B115" s="3" t="str">
        <f>"141022600535"</f>
        <v>141022600535</v>
      </c>
      <c r="C115" s="3" t="s">
        <v>203</v>
      </c>
      <c r="D115" s="3" t="s">
        <v>306</v>
      </c>
      <c r="E115" s="3" t="s">
        <v>307</v>
      </c>
      <c r="F115" s="3" t="s">
        <v>279</v>
      </c>
      <c r="G115" s="3" t="s">
        <v>6</v>
      </c>
    </row>
    <row r="116" spans="1:7" x14ac:dyDescent="0.35">
      <c r="A116" s="3">
        <v>864318</v>
      </c>
      <c r="B116" s="3" t="str">
        <f>"140119603277"</f>
        <v>140119603277</v>
      </c>
      <c r="C116" s="3" t="s">
        <v>308</v>
      </c>
      <c r="D116" s="3" t="s">
        <v>309</v>
      </c>
      <c r="E116" s="3" t="s">
        <v>310</v>
      </c>
      <c r="F116" s="3" t="s">
        <v>279</v>
      </c>
      <c r="G116" s="3" t="s">
        <v>6</v>
      </c>
    </row>
    <row r="117" spans="1:7" x14ac:dyDescent="0.35">
      <c r="A117" s="3">
        <v>777085</v>
      </c>
      <c r="B117" s="3" t="str">
        <f>"141009502376"</f>
        <v>141009502376</v>
      </c>
      <c r="C117" s="3" t="s">
        <v>39</v>
      </c>
      <c r="D117" s="3" t="s">
        <v>103</v>
      </c>
      <c r="E117" s="3" t="s">
        <v>311</v>
      </c>
      <c r="F117" s="3" t="s">
        <v>279</v>
      </c>
      <c r="G117" s="3" t="s">
        <v>6</v>
      </c>
    </row>
    <row r="118" spans="1:7" x14ac:dyDescent="0.35">
      <c r="A118" s="3">
        <v>544479</v>
      </c>
      <c r="B118" s="3" t="str">
        <f>"140413602693"</f>
        <v>140413602693</v>
      </c>
      <c r="C118" s="3" t="s">
        <v>10</v>
      </c>
      <c r="D118" s="3" t="s">
        <v>312</v>
      </c>
      <c r="E118" s="3" t="s">
        <v>135</v>
      </c>
      <c r="F118" s="3" t="s">
        <v>279</v>
      </c>
      <c r="G118" s="3" t="s">
        <v>6</v>
      </c>
    </row>
    <row r="119" spans="1:7" x14ac:dyDescent="0.35">
      <c r="A119" s="3">
        <v>895644</v>
      </c>
      <c r="B119" s="3" t="str">
        <f>"140818605510"</f>
        <v>140818605510</v>
      </c>
      <c r="C119" s="3" t="s">
        <v>313</v>
      </c>
      <c r="D119" s="3" t="s">
        <v>314</v>
      </c>
      <c r="E119" s="3" t="s">
        <v>315</v>
      </c>
      <c r="F119" s="3" t="s">
        <v>279</v>
      </c>
      <c r="G119" s="3" t="s">
        <v>6</v>
      </c>
    </row>
    <row r="120" spans="1:7" x14ac:dyDescent="0.35">
      <c r="A120" s="3">
        <v>8784863</v>
      </c>
      <c r="B120" s="3" t="str">
        <f>"131024504888"</f>
        <v>131024504888</v>
      </c>
      <c r="C120" s="3" t="s">
        <v>316</v>
      </c>
      <c r="D120" s="3" t="s">
        <v>317</v>
      </c>
      <c r="E120" s="3" t="s">
        <v>318</v>
      </c>
      <c r="F120" s="3" t="s">
        <v>279</v>
      </c>
      <c r="G120" s="3" t="s">
        <v>6</v>
      </c>
    </row>
    <row r="121" spans="1:7" x14ac:dyDescent="0.35">
      <c r="A121" s="3">
        <v>147490</v>
      </c>
      <c r="B121" s="3" t="str">
        <f>"130402502114"</f>
        <v>130402502114</v>
      </c>
      <c r="C121" s="3" t="s">
        <v>319</v>
      </c>
      <c r="D121" s="3" t="s">
        <v>320</v>
      </c>
      <c r="E121" s="3" t="s">
        <v>321</v>
      </c>
      <c r="F121" s="3" t="s">
        <v>322</v>
      </c>
      <c r="G121" s="3" t="s">
        <v>6</v>
      </c>
    </row>
    <row r="122" spans="1:7" x14ac:dyDescent="0.35">
      <c r="A122" s="3">
        <v>147527</v>
      </c>
      <c r="B122" s="3" t="str">
        <f>"120903504376"</f>
        <v>120903504376</v>
      </c>
      <c r="C122" s="3" t="s">
        <v>323</v>
      </c>
      <c r="D122" s="3" t="s">
        <v>324</v>
      </c>
      <c r="E122" s="3" t="s">
        <v>325</v>
      </c>
      <c r="F122" s="3" t="s">
        <v>322</v>
      </c>
      <c r="G122" s="3" t="s">
        <v>326</v>
      </c>
    </row>
    <row r="123" spans="1:7" x14ac:dyDescent="0.35">
      <c r="A123" s="3">
        <v>147562</v>
      </c>
      <c r="B123" s="3" t="str">
        <f>"130107600631"</f>
        <v>130107600631</v>
      </c>
      <c r="C123" s="3" t="s">
        <v>15</v>
      </c>
      <c r="D123" s="3" t="s">
        <v>327</v>
      </c>
      <c r="E123" s="3" t="s">
        <v>17</v>
      </c>
      <c r="F123" s="3" t="s">
        <v>322</v>
      </c>
      <c r="G123" s="3" t="s">
        <v>326</v>
      </c>
    </row>
    <row r="124" spans="1:7" x14ac:dyDescent="0.35">
      <c r="A124" s="3">
        <v>147586</v>
      </c>
      <c r="B124" s="3" t="str">
        <f>"130213501273"</f>
        <v>130213501273</v>
      </c>
      <c r="C124" s="3" t="s">
        <v>252</v>
      </c>
      <c r="D124" s="3" t="s">
        <v>328</v>
      </c>
      <c r="E124" s="3" t="s">
        <v>254</v>
      </c>
      <c r="F124" s="3" t="s">
        <v>322</v>
      </c>
      <c r="G124" s="3" t="s">
        <v>326</v>
      </c>
    </row>
    <row r="125" spans="1:7" x14ac:dyDescent="0.35">
      <c r="A125" s="3">
        <v>147643</v>
      </c>
      <c r="B125" s="3" t="str">
        <f>"130404604272"</f>
        <v>130404604272</v>
      </c>
      <c r="C125" s="3" t="s">
        <v>329</v>
      </c>
      <c r="D125" s="3" t="s">
        <v>330</v>
      </c>
      <c r="E125" s="3" t="s">
        <v>162</v>
      </c>
      <c r="F125" s="3" t="s">
        <v>322</v>
      </c>
      <c r="G125" s="3" t="s">
        <v>6</v>
      </c>
    </row>
    <row r="126" spans="1:7" x14ac:dyDescent="0.35">
      <c r="A126" s="3">
        <v>147752</v>
      </c>
      <c r="B126" s="3" t="str">
        <f>"120714600095"</f>
        <v>120714600095</v>
      </c>
      <c r="C126" s="3" t="s">
        <v>331</v>
      </c>
      <c r="D126" s="3" t="s">
        <v>332</v>
      </c>
      <c r="E126" s="3" t="s">
        <v>333</v>
      </c>
      <c r="F126" s="3" t="s">
        <v>322</v>
      </c>
      <c r="G126" s="3" t="s">
        <v>326</v>
      </c>
    </row>
    <row r="127" spans="1:7" x14ac:dyDescent="0.35">
      <c r="A127" s="3">
        <v>147757</v>
      </c>
      <c r="B127" s="3" t="str">
        <f>"121220600528"</f>
        <v>121220600528</v>
      </c>
      <c r="C127" s="3" t="s">
        <v>130</v>
      </c>
      <c r="D127" s="3" t="s">
        <v>19</v>
      </c>
      <c r="E127" s="3" t="s">
        <v>334</v>
      </c>
      <c r="F127" s="3" t="s">
        <v>322</v>
      </c>
      <c r="G127" s="3" t="s">
        <v>6</v>
      </c>
    </row>
    <row r="128" spans="1:7" x14ac:dyDescent="0.35">
      <c r="A128" s="3">
        <v>147830</v>
      </c>
      <c r="B128" s="3" t="str">
        <f>"121025503972"</f>
        <v>121025503972</v>
      </c>
      <c r="C128" s="3" t="s">
        <v>335</v>
      </c>
      <c r="D128" s="3" t="s">
        <v>336</v>
      </c>
      <c r="E128" s="3" t="s">
        <v>337</v>
      </c>
      <c r="F128" s="3" t="s">
        <v>322</v>
      </c>
      <c r="G128" s="3" t="s">
        <v>6</v>
      </c>
    </row>
    <row r="129" spans="1:7" x14ac:dyDescent="0.35">
      <c r="A129" s="3">
        <v>147567</v>
      </c>
      <c r="B129" s="3" t="str">
        <f>"121022500882"</f>
        <v>121022500882</v>
      </c>
      <c r="C129" s="3" t="s">
        <v>338</v>
      </c>
      <c r="D129" s="3" t="s">
        <v>339</v>
      </c>
      <c r="E129" s="3" t="s">
        <v>340</v>
      </c>
      <c r="F129" s="3" t="s">
        <v>322</v>
      </c>
      <c r="G129" s="3" t="s">
        <v>326</v>
      </c>
    </row>
    <row r="130" spans="1:7" x14ac:dyDescent="0.35">
      <c r="A130" s="3">
        <v>147994</v>
      </c>
      <c r="B130" s="3" t="str">
        <f>"120713602412"</f>
        <v>120713602412</v>
      </c>
      <c r="C130" s="3" t="s">
        <v>21</v>
      </c>
      <c r="D130" s="3" t="s">
        <v>145</v>
      </c>
      <c r="E130" s="3" t="s">
        <v>23</v>
      </c>
      <c r="F130" s="3" t="s">
        <v>322</v>
      </c>
      <c r="G130" s="3" t="s">
        <v>6</v>
      </c>
    </row>
    <row r="131" spans="1:7" x14ac:dyDescent="0.35">
      <c r="A131" s="3">
        <v>148000</v>
      </c>
      <c r="B131" s="3" t="str">
        <f>"130127504092"</f>
        <v>130127504092</v>
      </c>
      <c r="C131" s="3" t="s">
        <v>341</v>
      </c>
      <c r="D131" s="3" t="s">
        <v>342</v>
      </c>
      <c r="E131" s="3" t="s">
        <v>343</v>
      </c>
      <c r="F131" s="3" t="s">
        <v>322</v>
      </c>
      <c r="G131" s="3" t="s">
        <v>6</v>
      </c>
    </row>
    <row r="132" spans="1:7" x14ac:dyDescent="0.35">
      <c r="A132" s="3">
        <v>147537</v>
      </c>
      <c r="B132" s="3" t="str">
        <f>"121115503941"</f>
        <v>121115503941</v>
      </c>
      <c r="C132" s="3" t="s">
        <v>344</v>
      </c>
      <c r="D132" s="3" t="s">
        <v>345</v>
      </c>
      <c r="E132" s="3" t="s">
        <v>346</v>
      </c>
      <c r="F132" s="3" t="s">
        <v>322</v>
      </c>
      <c r="G132" s="3" t="s">
        <v>326</v>
      </c>
    </row>
    <row r="133" spans="1:7" x14ac:dyDescent="0.35">
      <c r="A133" s="3">
        <v>147512</v>
      </c>
      <c r="B133" s="3" t="str">
        <f>"130513500296"</f>
        <v>130513500296</v>
      </c>
      <c r="C133" s="3" t="s">
        <v>347</v>
      </c>
      <c r="D133" s="3" t="s">
        <v>237</v>
      </c>
      <c r="E133" s="3" t="s">
        <v>348</v>
      </c>
      <c r="F133" s="3" t="s">
        <v>322</v>
      </c>
      <c r="G133" s="3" t="s">
        <v>326</v>
      </c>
    </row>
    <row r="134" spans="1:7" x14ac:dyDescent="0.35">
      <c r="A134" s="3">
        <v>148071</v>
      </c>
      <c r="B134" s="3" t="str">
        <f>"130411501389"</f>
        <v>130411501389</v>
      </c>
      <c r="C134" s="3" t="s">
        <v>263</v>
      </c>
      <c r="D134" s="3" t="s">
        <v>349</v>
      </c>
      <c r="E134" s="3" t="s">
        <v>265</v>
      </c>
      <c r="F134" s="3" t="s">
        <v>322</v>
      </c>
      <c r="G134" s="3" t="s">
        <v>6</v>
      </c>
    </row>
    <row r="135" spans="1:7" x14ac:dyDescent="0.35">
      <c r="A135" s="3">
        <v>147506</v>
      </c>
      <c r="B135" s="3" t="str">
        <f>"130327502539"</f>
        <v>130327502539</v>
      </c>
      <c r="C135" s="3" t="s">
        <v>234</v>
      </c>
      <c r="D135" s="3" t="s">
        <v>350</v>
      </c>
      <c r="E135" s="3" t="s">
        <v>235</v>
      </c>
      <c r="F135" s="3" t="s">
        <v>322</v>
      </c>
      <c r="G135" s="3" t="s">
        <v>6</v>
      </c>
    </row>
    <row r="136" spans="1:7" x14ac:dyDescent="0.35">
      <c r="A136" s="3">
        <v>147501</v>
      </c>
      <c r="B136" s="3" t="str">
        <f>"130412504656"</f>
        <v>130412504656</v>
      </c>
      <c r="C136" s="3" t="s">
        <v>351</v>
      </c>
      <c r="D136" s="3" t="s">
        <v>49</v>
      </c>
      <c r="E136" s="3" t="s">
        <v>352</v>
      </c>
      <c r="F136" s="3" t="s">
        <v>322</v>
      </c>
      <c r="G136" s="3" t="s">
        <v>326</v>
      </c>
    </row>
    <row r="137" spans="1:7" x14ac:dyDescent="0.35">
      <c r="A137" s="3">
        <v>147495</v>
      </c>
      <c r="B137" s="3" t="str">
        <f>"130402502102"</f>
        <v>130402502102</v>
      </c>
      <c r="C137" s="3" t="s">
        <v>319</v>
      </c>
      <c r="D137" s="3" t="s">
        <v>353</v>
      </c>
      <c r="E137" s="3" t="s">
        <v>321</v>
      </c>
      <c r="F137" s="3" t="s">
        <v>322</v>
      </c>
      <c r="G137" s="3" t="s">
        <v>6</v>
      </c>
    </row>
    <row r="138" spans="1:7" x14ac:dyDescent="0.35">
      <c r="A138" s="3">
        <v>147478</v>
      </c>
      <c r="B138" s="3" t="str">
        <f>"120924602320"</f>
        <v>120924602320</v>
      </c>
      <c r="C138" s="3" t="s">
        <v>51</v>
      </c>
      <c r="D138" s="3" t="s">
        <v>114</v>
      </c>
      <c r="E138" s="3" t="s">
        <v>354</v>
      </c>
      <c r="F138" s="3" t="s">
        <v>322</v>
      </c>
      <c r="G138" s="3" t="s">
        <v>6</v>
      </c>
    </row>
    <row r="139" spans="1:7" x14ac:dyDescent="0.35">
      <c r="A139" s="3">
        <v>147278</v>
      </c>
      <c r="B139" s="3" t="str">
        <f>"120315500664"</f>
        <v>120315500664</v>
      </c>
      <c r="C139" s="3" t="s">
        <v>7</v>
      </c>
      <c r="D139" s="3" t="s">
        <v>355</v>
      </c>
      <c r="E139" s="3" t="s">
        <v>187</v>
      </c>
      <c r="F139" s="3" t="s">
        <v>322</v>
      </c>
      <c r="G139" s="3" t="s">
        <v>6</v>
      </c>
    </row>
    <row r="140" spans="1:7" x14ac:dyDescent="0.35">
      <c r="A140" s="3">
        <v>147273</v>
      </c>
      <c r="B140" s="3" t="str">
        <f>"120411605277"</f>
        <v>120411605277</v>
      </c>
      <c r="C140" s="3" t="s">
        <v>356</v>
      </c>
      <c r="D140" s="3" t="s">
        <v>357</v>
      </c>
      <c r="E140" s="3" t="s">
        <v>358</v>
      </c>
      <c r="F140" s="3" t="s">
        <v>322</v>
      </c>
      <c r="G140" s="3" t="s">
        <v>326</v>
      </c>
    </row>
    <row r="141" spans="1:7" x14ac:dyDescent="0.35">
      <c r="A141" s="3">
        <v>147268</v>
      </c>
      <c r="B141" s="3" t="str">
        <f>"120220502723"</f>
        <v>120220502723</v>
      </c>
      <c r="C141" s="3" t="s">
        <v>359</v>
      </c>
      <c r="D141" s="3" t="s">
        <v>360</v>
      </c>
      <c r="E141" s="3" t="s">
        <v>361</v>
      </c>
      <c r="F141" s="3" t="s">
        <v>322</v>
      </c>
      <c r="G141" s="3" t="s">
        <v>326</v>
      </c>
    </row>
    <row r="142" spans="1:7" x14ac:dyDescent="0.35">
      <c r="A142" s="3">
        <v>147742</v>
      </c>
      <c r="B142" s="3" t="str">
        <f>"121208600423"</f>
        <v>121208600423</v>
      </c>
      <c r="C142" s="3" t="s">
        <v>82</v>
      </c>
      <c r="D142" s="3" t="s">
        <v>362</v>
      </c>
      <c r="E142" s="3" t="s">
        <v>84</v>
      </c>
      <c r="F142" s="3" t="s">
        <v>322</v>
      </c>
      <c r="G142" s="3" t="s">
        <v>326</v>
      </c>
    </row>
    <row r="143" spans="1:7" x14ac:dyDescent="0.35">
      <c r="A143" s="3">
        <v>147727</v>
      </c>
      <c r="B143" s="3" t="str">
        <f>"130225602719"</f>
        <v>130225602719</v>
      </c>
      <c r="C143" s="3" t="s">
        <v>363</v>
      </c>
      <c r="D143" s="3" t="s">
        <v>364</v>
      </c>
      <c r="E143" s="3" t="s">
        <v>365</v>
      </c>
      <c r="F143" s="3" t="s">
        <v>322</v>
      </c>
      <c r="G143" s="3" t="s">
        <v>6</v>
      </c>
    </row>
    <row r="144" spans="1:7" x14ac:dyDescent="0.35">
      <c r="A144" s="3">
        <v>147723</v>
      </c>
      <c r="B144" s="3" t="str">
        <f>"130725601283"</f>
        <v>130725601283</v>
      </c>
      <c r="C144" s="3" t="s">
        <v>48</v>
      </c>
      <c r="D144" s="3" t="s">
        <v>366</v>
      </c>
      <c r="E144" s="3" t="s">
        <v>367</v>
      </c>
      <c r="F144" s="3" t="s">
        <v>322</v>
      </c>
      <c r="G144" s="3" t="s">
        <v>6</v>
      </c>
    </row>
    <row r="145" spans="1:7" x14ac:dyDescent="0.35">
      <c r="A145" s="3">
        <v>147708</v>
      </c>
      <c r="B145" s="3" t="str">
        <f>"130121504842"</f>
        <v>130121504842</v>
      </c>
      <c r="C145" s="3" t="s">
        <v>368</v>
      </c>
      <c r="D145" s="3" t="s">
        <v>369</v>
      </c>
      <c r="E145" s="3"/>
      <c r="F145" s="3" t="s">
        <v>322</v>
      </c>
      <c r="G145" s="3" t="s">
        <v>6</v>
      </c>
    </row>
    <row r="146" spans="1:7" x14ac:dyDescent="0.35">
      <c r="A146" s="3">
        <v>147679</v>
      </c>
      <c r="B146" s="3" t="str">
        <f>"120618600529"</f>
        <v>120618600529</v>
      </c>
      <c r="C146" s="3" t="s">
        <v>370</v>
      </c>
      <c r="D146" s="3" t="s">
        <v>274</v>
      </c>
      <c r="E146" s="3" t="s">
        <v>371</v>
      </c>
      <c r="F146" s="3" t="s">
        <v>322</v>
      </c>
      <c r="G146" s="3" t="s">
        <v>326</v>
      </c>
    </row>
    <row r="147" spans="1:7" x14ac:dyDescent="0.35">
      <c r="A147" s="3">
        <v>147768</v>
      </c>
      <c r="B147" s="3" t="str">
        <f>"121102502328"</f>
        <v>121102502328</v>
      </c>
      <c r="C147" s="3" t="s">
        <v>295</v>
      </c>
      <c r="D147" s="3" t="s">
        <v>372</v>
      </c>
      <c r="E147" s="3" t="s">
        <v>297</v>
      </c>
      <c r="F147" s="3" t="s">
        <v>322</v>
      </c>
      <c r="G147" s="3" t="s">
        <v>326</v>
      </c>
    </row>
    <row r="148" spans="1:7" x14ac:dyDescent="0.35">
      <c r="A148" s="3">
        <v>147988</v>
      </c>
      <c r="B148" s="3" t="str">
        <f>"130717601458"</f>
        <v>130717601458</v>
      </c>
      <c r="C148" s="3" t="s">
        <v>373</v>
      </c>
      <c r="D148" s="3" t="s">
        <v>374</v>
      </c>
      <c r="E148" s="3" t="s">
        <v>375</v>
      </c>
      <c r="F148" s="3" t="s">
        <v>322</v>
      </c>
      <c r="G148" s="3" t="s">
        <v>326</v>
      </c>
    </row>
    <row r="149" spans="1:7" x14ac:dyDescent="0.35">
      <c r="A149" s="3">
        <v>148054</v>
      </c>
      <c r="B149" s="3" t="str">
        <f>"121130504595"</f>
        <v>121130504595</v>
      </c>
      <c r="C149" s="3" t="s">
        <v>39</v>
      </c>
      <c r="D149" s="3" t="s">
        <v>376</v>
      </c>
      <c r="E149" s="3" t="s">
        <v>377</v>
      </c>
      <c r="F149" s="3" t="s">
        <v>322</v>
      </c>
      <c r="G149" s="3" t="s">
        <v>6</v>
      </c>
    </row>
    <row r="150" spans="1:7" x14ac:dyDescent="0.35">
      <c r="A150" s="3">
        <v>148060</v>
      </c>
      <c r="B150" s="3" t="str">
        <f>"120525500616"</f>
        <v>120525500616</v>
      </c>
      <c r="C150" s="3" t="s">
        <v>378</v>
      </c>
      <c r="D150" s="3" t="s">
        <v>379</v>
      </c>
      <c r="E150" s="3" t="s">
        <v>380</v>
      </c>
      <c r="F150" s="3" t="s">
        <v>322</v>
      </c>
      <c r="G150" s="3" t="s">
        <v>326</v>
      </c>
    </row>
    <row r="151" spans="1:7" x14ac:dyDescent="0.35">
      <c r="A151" s="3">
        <v>148064</v>
      </c>
      <c r="B151" s="3" t="str">
        <f>"130103600789"</f>
        <v>130103600789</v>
      </c>
      <c r="C151" s="3" t="s">
        <v>269</v>
      </c>
      <c r="D151" s="3" t="s">
        <v>381</v>
      </c>
      <c r="E151" s="3" t="s">
        <v>138</v>
      </c>
      <c r="F151" s="3" t="s">
        <v>322</v>
      </c>
      <c r="G151" s="3" t="s">
        <v>6</v>
      </c>
    </row>
    <row r="152" spans="1:7" x14ac:dyDescent="0.35">
      <c r="A152" s="3">
        <v>545898</v>
      </c>
      <c r="B152" s="3" t="str">
        <f>"131011602778"</f>
        <v>131011602778</v>
      </c>
      <c r="C152" s="3" t="s">
        <v>382</v>
      </c>
      <c r="D152" s="3" t="s">
        <v>312</v>
      </c>
      <c r="E152" s="3" t="s">
        <v>383</v>
      </c>
      <c r="F152" s="3" t="s">
        <v>322</v>
      </c>
      <c r="G152" s="3" t="s">
        <v>326</v>
      </c>
    </row>
    <row r="153" spans="1:7" x14ac:dyDescent="0.35">
      <c r="A153" s="3">
        <v>546789</v>
      </c>
      <c r="B153" s="3" t="str">
        <f>"130624500814"</f>
        <v>130624500814</v>
      </c>
      <c r="C153" s="3" t="s">
        <v>384</v>
      </c>
      <c r="D153" s="3" t="s">
        <v>385</v>
      </c>
      <c r="E153" s="3" t="s">
        <v>386</v>
      </c>
      <c r="F153" s="3" t="s">
        <v>322</v>
      </c>
      <c r="G153" s="3" t="s">
        <v>6</v>
      </c>
    </row>
    <row r="154" spans="1:7" x14ac:dyDescent="0.35">
      <c r="A154" s="3">
        <v>9657577</v>
      </c>
      <c r="B154" s="3" t="str">
        <f>"121227000171"</f>
        <v>121227000171</v>
      </c>
      <c r="C154" s="3" t="s">
        <v>387</v>
      </c>
      <c r="D154" s="3" t="s">
        <v>388</v>
      </c>
      <c r="E154" s="3"/>
      <c r="F154" s="3" t="s">
        <v>322</v>
      </c>
      <c r="G154" s="3" t="s">
        <v>6</v>
      </c>
    </row>
    <row r="155" spans="1:7" x14ac:dyDescent="0.35">
      <c r="A155" s="3">
        <v>978712</v>
      </c>
      <c r="B155" s="3" t="str">
        <f>"130921603611"</f>
        <v>130921603611</v>
      </c>
      <c r="C155" s="3" t="s">
        <v>154</v>
      </c>
      <c r="D155" s="3" t="s">
        <v>389</v>
      </c>
      <c r="E155" s="3" t="s">
        <v>390</v>
      </c>
      <c r="F155" s="3" t="s">
        <v>322</v>
      </c>
      <c r="G155" s="3" t="s">
        <v>326</v>
      </c>
    </row>
    <row r="156" spans="1:7" x14ac:dyDescent="0.35">
      <c r="A156" s="3">
        <v>84344</v>
      </c>
      <c r="B156" s="3" t="str">
        <f>"130412500920"</f>
        <v>130412500920</v>
      </c>
      <c r="C156" s="3" t="s">
        <v>391</v>
      </c>
      <c r="D156" s="3" t="s">
        <v>392</v>
      </c>
      <c r="E156" s="3" t="s">
        <v>393</v>
      </c>
      <c r="F156" s="3" t="s">
        <v>322</v>
      </c>
      <c r="G156" s="3" t="s">
        <v>6</v>
      </c>
    </row>
    <row r="157" spans="1:7" x14ac:dyDescent="0.35">
      <c r="A157" s="3">
        <v>944716</v>
      </c>
      <c r="B157" s="3" t="str">
        <f>"120515602486"</f>
        <v>120515602486</v>
      </c>
      <c r="C157" s="3" t="s">
        <v>394</v>
      </c>
      <c r="D157" s="3" t="s">
        <v>395</v>
      </c>
      <c r="E157" s="3" t="s">
        <v>334</v>
      </c>
      <c r="F157" s="3" t="s">
        <v>322</v>
      </c>
      <c r="G157" s="3" t="s">
        <v>6</v>
      </c>
    </row>
    <row r="158" spans="1:7" x14ac:dyDescent="0.35">
      <c r="A158" s="3">
        <v>141871</v>
      </c>
      <c r="B158" s="3" t="str">
        <f>"130214502752"</f>
        <v>130214502752</v>
      </c>
      <c r="C158" s="3" t="s">
        <v>396</v>
      </c>
      <c r="D158" s="3" t="s">
        <v>57</v>
      </c>
      <c r="E158" s="3" t="s">
        <v>397</v>
      </c>
      <c r="F158" s="3" t="s">
        <v>322</v>
      </c>
      <c r="G158" s="3" t="s">
        <v>326</v>
      </c>
    </row>
    <row r="159" spans="1:7" x14ac:dyDescent="0.35">
      <c r="A159" s="3">
        <v>482005</v>
      </c>
      <c r="B159" s="3" t="str">
        <f>"130122605043"</f>
        <v>130122605043</v>
      </c>
      <c r="C159" s="3" t="s">
        <v>144</v>
      </c>
      <c r="D159" s="3" t="s">
        <v>14</v>
      </c>
      <c r="E159" s="3" t="s">
        <v>146</v>
      </c>
      <c r="F159" s="3" t="s">
        <v>322</v>
      </c>
      <c r="G159" s="3" t="s">
        <v>326</v>
      </c>
    </row>
    <row r="160" spans="1:7" x14ac:dyDescent="0.35">
      <c r="A160" s="3">
        <v>146682</v>
      </c>
      <c r="B160" s="3" t="str">
        <f>"120411603369"</f>
        <v>120411603369</v>
      </c>
      <c r="C160" s="3" t="s">
        <v>398</v>
      </c>
      <c r="D160" s="3" t="s">
        <v>399</v>
      </c>
      <c r="E160" s="3" t="s">
        <v>400</v>
      </c>
      <c r="F160" s="3" t="s">
        <v>401</v>
      </c>
      <c r="G160" s="3" t="s">
        <v>6</v>
      </c>
    </row>
    <row r="161" spans="1:7" x14ac:dyDescent="0.35">
      <c r="A161" s="3">
        <v>146692</v>
      </c>
      <c r="B161" s="3" t="str">
        <f>"110824601703"</f>
        <v>110824601703</v>
      </c>
      <c r="C161" s="3" t="s">
        <v>402</v>
      </c>
      <c r="D161" s="3" t="s">
        <v>43</v>
      </c>
      <c r="E161" s="3" t="s">
        <v>403</v>
      </c>
      <c r="F161" s="3" t="s">
        <v>401</v>
      </c>
      <c r="G161" s="3" t="s">
        <v>6</v>
      </c>
    </row>
    <row r="162" spans="1:7" x14ac:dyDescent="0.35">
      <c r="A162" s="3">
        <v>146734</v>
      </c>
      <c r="B162" s="3" t="str">
        <f>"110708602423"</f>
        <v>110708602423</v>
      </c>
      <c r="C162" s="3" t="s">
        <v>351</v>
      </c>
      <c r="D162" s="3" t="s">
        <v>404</v>
      </c>
      <c r="E162" s="3" t="s">
        <v>405</v>
      </c>
      <c r="F162" s="3" t="s">
        <v>401</v>
      </c>
      <c r="G162" s="3" t="s">
        <v>6</v>
      </c>
    </row>
    <row r="163" spans="1:7" x14ac:dyDescent="0.35">
      <c r="A163" s="3">
        <v>146740</v>
      </c>
      <c r="B163" s="3" t="str">
        <f>"110204601148"</f>
        <v>110204601148</v>
      </c>
      <c r="C163" s="3" t="s">
        <v>406</v>
      </c>
      <c r="D163" s="3" t="s">
        <v>407</v>
      </c>
      <c r="E163" s="3" t="s">
        <v>408</v>
      </c>
      <c r="F163" s="3" t="s">
        <v>401</v>
      </c>
      <c r="G163" s="3" t="s">
        <v>326</v>
      </c>
    </row>
    <row r="164" spans="1:7" x14ac:dyDescent="0.35">
      <c r="A164" s="3">
        <v>146744</v>
      </c>
      <c r="B164" s="3" t="str">
        <f>"110718503142"</f>
        <v>110718503142</v>
      </c>
      <c r="C164" s="3" t="s">
        <v>409</v>
      </c>
      <c r="D164" s="3" t="s">
        <v>317</v>
      </c>
      <c r="E164" s="3" t="s">
        <v>410</v>
      </c>
      <c r="F164" s="3" t="s">
        <v>401</v>
      </c>
      <c r="G164" s="3" t="s">
        <v>6</v>
      </c>
    </row>
    <row r="165" spans="1:7" x14ac:dyDescent="0.35">
      <c r="A165" s="3">
        <v>146771</v>
      </c>
      <c r="B165" s="3" t="str">
        <f>"110610501357"</f>
        <v>110610501357</v>
      </c>
      <c r="C165" s="3" t="s">
        <v>411</v>
      </c>
      <c r="D165" s="3" t="s">
        <v>106</v>
      </c>
      <c r="E165" s="3" t="s">
        <v>412</v>
      </c>
      <c r="F165" s="3" t="s">
        <v>401</v>
      </c>
      <c r="G165" s="3" t="s">
        <v>326</v>
      </c>
    </row>
    <row r="166" spans="1:7" x14ac:dyDescent="0.35">
      <c r="A166" s="3">
        <v>146775</v>
      </c>
      <c r="B166" s="3" t="str">
        <f>"111028502225"</f>
        <v>111028502225</v>
      </c>
      <c r="C166" s="3" t="s">
        <v>236</v>
      </c>
      <c r="D166" s="3" t="s">
        <v>413</v>
      </c>
      <c r="E166" s="3" t="s">
        <v>238</v>
      </c>
      <c r="F166" s="3" t="s">
        <v>401</v>
      </c>
      <c r="G166" s="3" t="s">
        <v>326</v>
      </c>
    </row>
    <row r="167" spans="1:7" x14ac:dyDescent="0.35">
      <c r="A167" s="3">
        <v>146981</v>
      </c>
      <c r="B167" s="3" t="str">
        <f>"120111602330"</f>
        <v>120111602330</v>
      </c>
      <c r="C167" s="3" t="s">
        <v>370</v>
      </c>
      <c r="D167" s="3" t="s">
        <v>414</v>
      </c>
      <c r="E167" s="3" t="s">
        <v>415</v>
      </c>
      <c r="F167" s="3" t="s">
        <v>401</v>
      </c>
      <c r="G167" s="3" t="s">
        <v>6</v>
      </c>
    </row>
    <row r="168" spans="1:7" x14ac:dyDescent="0.35">
      <c r="A168" s="3">
        <v>146991</v>
      </c>
      <c r="B168" s="3" t="str">
        <f>"111012600743"</f>
        <v>111012600743</v>
      </c>
      <c r="C168" s="3" t="s">
        <v>71</v>
      </c>
      <c r="D168" s="3" t="s">
        <v>137</v>
      </c>
      <c r="E168" s="3" t="s">
        <v>73</v>
      </c>
      <c r="F168" s="3" t="s">
        <v>401</v>
      </c>
      <c r="G168" s="3" t="s">
        <v>326</v>
      </c>
    </row>
    <row r="169" spans="1:7" x14ac:dyDescent="0.35">
      <c r="A169" s="3">
        <v>147016</v>
      </c>
      <c r="B169" s="3" t="str">
        <f>"110724601313"</f>
        <v>110724601313</v>
      </c>
      <c r="C169" s="3" t="s">
        <v>416</v>
      </c>
      <c r="D169" s="3" t="s">
        <v>272</v>
      </c>
      <c r="E169" s="3"/>
      <c r="F169" s="3" t="s">
        <v>401</v>
      </c>
      <c r="G169" s="3" t="s">
        <v>326</v>
      </c>
    </row>
    <row r="170" spans="1:7" x14ac:dyDescent="0.35">
      <c r="A170" s="3">
        <v>147259</v>
      </c>
      <c r="B170" s="3" t="str">
        <f>"120413500805"</f>
        <v>120413500805</v>
      </c>
      <c r="C170" s="3" t="s">
        <v>417</v>
      </c>
      <c r="D170" s="3" t="s">
        <v>418</v>
      </c>
      <c r="E170" s="3" t="s">
        <v>419</v>
      </c>
      <c r="F170" s="3" t="s">
        <v>401</v>
      </c>
      <c r="G170" s="3" t="s">
        <v>326</v>
      </c>
    </row>
    <row r="171" spans="1:7" x14ac:dyDescent="0.35">
      <c r="A171" s="3">
        <v>147673</v>
      </c>
      <c r="B171" s="3" t="str">
        <f>"110615501861"</f>
        <v>110615501861</v>
      </c>
      <c r="C171" s="3" t="s">
        <v>36</v>
      </c>
      <c r="D171" s="3" t="s">
        <v>420</v>
      </c>
      <c r="E171" s="3" t="s">
        <v>38</v>
      </c>
      <c r="F171" s="3" t="s">
        <v>401</v>
      </c>
      <c r="G171" s="3" t="s">
        <v>326</v>
      </c>
    </row>
    <row r="172" spans="1:7" x14ac:dyDescent="0.35">
      <c r="A172" s="3">
        <v>147685</v>
      </c>
      <c r="B172" s="3" t="str">
        <f>"120427503132"</f>
        <v>120427503132</v>
      </c>
      <c r="C172" s="3" t="s">
        <v>421</v>
      </c>
      <c r="D172" s="3" t="s">
        <v>422</v>
      </c>
      <c r="E172" s="3" t="s">
        <v>423</v>
      </c>
      <c r="F172" s="3" t="s">
        <v>401</v>
      </c>
      <c r="G172" s="3" t="s">
        <v>326</v>
      </c>
    </row>
    <row r="173" spans="1:7" x14ac:dyDescent="0.35">
      <c r="A173" s="3">
        <v>147857</v>
      </c>
      <c r="B173" s="3" t="str">
        <f>"101202603263"</f>
        <v>101202603263</v>
      </c>
      <c r="C173" s="3" t="s">
        <v>280</v>
      </c>
      <c r="D173" s="3" t="s">
        <v>424</v>
      </c>
      <c r="E173" s="3" t="s">
        <v>425</v>
      </c>
      <c r="F173" s="3" t="s">
        <v>401</v>
      </c>
      <c r="G173" s="3" t="s">
        <v>6</v>
      </c>
    </row>
    <row r="174" spans="1:7" x14ac:dyDescent="0.35">
      <c r="A174" s="3">
        <v>147539</v>
      </c>
      <c r="B174" s="3" t="str">
        <f>"111114501670"</f>
        <v>111114501670</v>
      </c>
      <c r="C174" s="3" t="s">
        <v>426</v>
      </c>
      <c r="D174" s="3" t="s">
        <v>427</v>
      </c>
      <c r="E174" s="3" t="s">
        <v>428</v>
      </c>
      <c r="F174" s="3" t="s">
        <v>401</v>
      </c>
      <c r="G174" s="3" t="s">
        <v>6</v>
      </c>
    </row>
    <row r="175" spans="1:7" x14ac:dyDescent="0.35">
      <c r="A175" s="3">
        <v>147465</v>
      </c>
      <c r="B175" s="3" t="str">
        <f>"110107502093"</f>
        <v>110107502093</v>
      </c>
      <c r="C175" s="3" t="s">
        <v>429</v>
      </c>
      <c r="D175" s="3" t="s">
        <v>57</v>
      </c>
      <c r="E175" s="3" t="s">
        <v>430</v>
      </c>
      <c r="F175" s="3" t="s">
        <v>401</v>
      </c>
      <c r="G175" s="3" t="s">
        <v>6</v>
      </c>
    </row>
    <row r="176" spans="1:7" x14ac:dyDescent="0.35">
      <c r="A176" s="3">
        <v>147321</v>
      </c>
      <c r="B176" s="3" t="str">
        <f>"111024600759"</f>
        <v>111024600759</v>
      </c>
      <c r="C176" s="3" t="s">
        <v>39</v>
      </c>
      <c r="D176" s="3" t="s">
        <v>332</v>
      </c>
      <c r="E176" s="3" t="s">
        <v>41</v>
      </c>
      <c r="F176" s="3" t="s">
        <v>401</v>
      </c>
      <c r="G176" s="3" t="s">
        <v>326</v>
      </c>
    </row>
    <row r="177" spans="1:7" x14ac:dyDescent="0.35">
      <c r="A177" s="3">
        <v>147746</v>
      </c>
      <c r="B177" s="3" t="str">
        <f>"111101602238"</f>
        <v>111101602238</v>
      </c>
      <c r="C177" s="3" t="s">
        <v>431</v>
      </c>
      <c r="D177" s="3" t="s">
        <v>134</v>
      </c>
      <c r="E177" s="3" t="s">
        <v>432</v>
      </c>
      <c r="F177" s="3" t="s">
        <v>401</v>
      </c>
      <c r="G177" s="3" t="s">
        <v>6</v>
      </c>
    </row>
    <row r="178" spans="1:7" x14ac:dyDescent="0.35">
      <c r="A178" s="3">
        <v>148192</v>
      </c>
      <c r="B178" s="3" t="str">
        <f>"111110501509"</f>
        <v>111110501509</v>
      </c>
      <c r="C178" s="3" t="s">
        <v>433</v>
      </c>
      <c r="D178" s="3" t="s">
        <v>52</v>
      </c>
      <c r="E178" s="3" t="s">
        <v>197</v>
      </c>
      <c r="F178" s="3" t="s">
        <v>401</v>
      </c>
      <c r="G178" s="3" t="s">
        <v>6</v>
      </c>
    </row>
    <row r="179" spans="1:7" x14ac:dyDescent="0.35">
      <c r="A179" s="3">
        <v>147840</v>
      </c>
      <c r="B179" s="3" t="str">
        <f>"111020504486"</f>
        <v>111020504486</v>
      </c>
      <c r="C179" s="3" t="s">
        <v>434</v>
      </c>
      <c r="D179" s="3" t="s">
        <v>125</v>
      </c>
      <c r="E179" s="3" t="s">
        <v>435</v>
      </c>
      <c r="F179" s="3" t="s">
        <v>401</v>
      </c>
      <c r="G179" s="3" t="s">
        <v>326</v>
      </c>
    </row>
    <row r="180" spans="1:7" x14ac:dyDescent="0.35">
      <c r="A180" s="3">
        <v>147847</v>
      </c>
      <c r="B180" s="3" t="str">
        <f>"111123601263"</f>
        <v>111123601263</v>
      </c>
      <c r="C180" s="3" t="s">
        <v>157</v>
      </c>
      <c r="D180" s="3" t="s">
        <v>436</v>
      </c>
      <c r="E180" s="3" t="s">
        <v>437</v>
      </c>
      <c r="F180" s="3" t="s">
        <v>401</v>
      </c>
      <c r="G180" s="3" t="s">
        <v>6</v>
      </c>
    </row>
    <row r="181" spans="1:7" x14ac:dyDescent="0.35">
      <c r="A181" s="3">
        <v>148048</v>
      </c>
      <c r="B181" s="3" t="str">
        <f>"120315600680"</f>
        <v>120315600680</v>
      </c>
      <c r="C181" s="3" t="s">
        <v>438</v>
      </c>
      <c r="D181" s="3" t="s">
        <v>330</v>
      </c>
      <c r="E181" s="3" t="s">
        <v>439</v>
      </c>
      <c r="F181" s="3" t="s">
        <v>401</v>
      </c>
      <c r="G181" s="3" t="s">
        <v>6</v>
      </c>
    </row>
    <row r="182" spans="1:7" x14ac:dyDescent="0.35">
      <c r="A182" s="3">
        <v>144109</v>
      </c>
      <c r="B182" s="3" t="str">
        <f>"110327500886"</f>
        <v>110327500886</v>
      </c>
      <c r="C182" s="3" t="s">
        <v>440</v>
      </c>
      <c r="D182" s="3" t="s">
        <v>441</v>
      </c>
      <c r="E182" s="3" t="s">
        <v>442</v>
      </c>
      <c r="F182" s="3" t="s">
        <v>401</v>
      </c>
      <c r="G182" s="3" t="s">
        <v>6</v>
      </c>
    </row>
    <row r="183" spans="1:7" x14ac:dyDescent="0.35">
      <c r="A183" s="3">
        <v>541895</v>
      </c>
      <c r="B183" s="3" t="str">
        <f>"110531601893"</f>
        <v>110531601893</v>
      </c>
      <c r="C183" s="3" t="s">
        <v>68</v>
      </c>
      <c r="D183" s="3" t="s">
        <v>78</v>
      </c>
      <c r="E183" s="3" t="s">
        <v>443</v>
      </c>
      <c r="F183" s="3" t="s">
        <v>401</v>
      </c>
      <c r="G183" s="3" t="s">
        <v>326</v>
      </c>
    </row>
    <row r="184" spans="1:7" x14ac:dyDescent="0.35">
      <c r="A184" s="3">
        <v>147851</v>
      </c>
      <c r="B184" s="3" t="str">
        <f>"111004504726"</f>
        <v>111004504726</v>
      </c>
      <c r="C184" s="3" t="s">
        <v>71</v>
      </c>
      <c r="D184" s="3" t="s">
        <v>444</v>
      </c>
      <c r="E184" s="3" t="s">
        <v>226</v>
      </c>
      <c r="F184" s="3" t="s">
        <v>401</v>
      </c>
      <c r="G184" s="3" t="s">
        <v>6</v>
      </c>
    </row>
    <row r="185" spans="1:7" x14ac:dyDescent="0.35">
      <c r="A185" s="3">
        <v>5182378</v>
      </c>
      <c r="B185" s="3" t="str">
        <f>"120519602160"</f>
        <v>120519602160</v>
      </c>
      <c r="C185" s="3" t="s">
        <v>154</v>
      </c>
      <c r="D185" s="3" t="s">
        <v>190</v>
      </c>
      <c r="E185" s="3" t="s">
        <v>390</v>
      </c>
      <c r="F185" s="3" t="s">
        <v>401</v>
      </c>
      <c r="G185" s="3" t="s">
        <v>6</v>
      </c>
    </row>
    <row r="186" spans="1:7" x14ac:dyDescent="0.35">
      <c r="A186" s="3">
        <v>155628</v>
      </c>
      <c r="B186" s="3" t="str">
        <f>"111122500666"</f>
        <v>111122500666</v>
      </c>
      <c r="C186" s="3" t="s">
        <v>206</v>
      </c>
      <c r="D186" s="3" t="s">
        <v>445</v>
      </c>
      <c r="E186" s="3" t="s">
        <v>446</v>
      </c>
      <c r="F186" s="3" t="s">
        <v>401</v>
      </c>
      <c r="G186" s="3" t="s">
        <v>6</v>
      </c>
    </row>
    <row r="187" spans="1:7" x14ac:dyDescent="0.35">
      <c r="A187" s="3">
        <v>81373</v>
      </c>
      <c r="B187" s="3" t="str">
        <f>"121107500478"</f>
        <v>121107500478</v>
      </c>
      <c r="C187" s="3" t="s">
        <v>447</v>
      </c>
      <c r="D187" s="3" t="s">
        <v>448</v>
      </c>
      <c r="E187" s="3" t="s">
        <v>449</v>
      </c>
      <c r="F187" s="3" t="s">
        <v>401</v>
      </c>
      <c r="G187" s="3" t="s">
        <v>6</v>
      </c>
    </row>
    <row r="188" spans="1:7" x14ac:dyDescent="0.35">
      <c r="A188" s="3">
        <v>84339</v>
      </c>
      <c r="B188" s="3" t="str">
        <f>"111109501168"</f>
        <v>111109501168</v>
      </c>
      <c r="C188" s="3" t="s">
        <v>450</v>
      </c>
      <c r="D188" s="3" t="s">
        <v>451</v>
      </c>
      <c r="E188" s="3" t="s">
        <v>197</v>
      </c>
      <c r="F188" s="3" t="s">
        <v>401</v>
      </c>
      <c r="G188" s="3" t="s">
        <v>6</v>
      </c>
    </row>
    <row r="189" spans="1:7" x14ac:dyDescent="0.35">
      <c r="A189" s="3">
        <v>84296</v>
      </c>
      <c r="B189" s="3" t="str">
        <f>"120125505602"</f>
        <v>120125505602</v>
      </c>
      <c r="C189" s="3" t="s">
        <v>452</v>
      </c>
      <c r="D189" s="3" t="s">
        <v>453</v>
      </c>
      <c r="E189" s="3" t="s">
        <v>454</v>
      </c>
      <c r="F189" s="3" t="s">
        <v>401</v>
      </c>
      <c r="G189" s="3" t="s">
        <v>6</v>
      </c>
    </row>
    <row r="190" spans="1:7" x14ac:dyDescent="0.35">
      <c r="A190" s="3">
        <v>148029</v>
      </c>
      <c r="B190" s="3" t="str">
        <f>"120809602513"</f>
        <v>120809602513</v>
      </c>
      <c r="C190" s="3" t="s">
        <v>323</v>
      </c>
      <c r="D190" s="3" t="s">
        <v>455</v>
      </c>
      <c r="E190" s="3" t="s">
        <v>456</v>
      </c>
      <c r="F190" s="3" t="s">
        <v>401</v>
      </c>
      <c r="G190" s="3" t="s">
        <v>326</v>
      </c>
    </row>
    <row r="191" spans="1:7" x14ac:dyDescent="0.35">
      <c r="A191" s="3">
        <v>147696</v>
      </c>
      <c r="B191" s="3" t="str">
        <f>"110626503618"</f>
        <v>110626503618</v>
      </c>
      <c r="C191" s="3" t="s">
        <v>457</v>
      </c>
      <c r="D191" s="3" t="s">
        <v>374</v>
      </c>
      <c r="E191" s="3" t="s">
        <v>458</v>
      </c>
      <c r="F191" s="3" t="s">
        <v>401</v>
      </c>
      <c r="G191" s="3" t="s">
        <v>6</v>
      </c>
    </row>
    <row r="192" spans="1:7" x14ac:dyDescent="0.35">
      <c r="A192" s="3">
        <v>81368</v>
      </c>
      <c r="B192" s="3" t="str">
        <f>"101231604418"</f>
        <v>101231604418</v>
      </c>
      <c r="C192" s="3" t="s">
        <v>313</v>
      </c>
      <c r="D192" s="3" t="s">
        <v>459</v>
      </c>
      <c r="E192" s="3" t="s">
        <v>315</v>
      </c>
      <c r="F192" s="3" t="s">
        <v>401</v>
      </c>
      <c r="G192" s="3" t="s">
        <v>6</v>
      </c>
    </row>
    <row r="193" spans="1:7" x14ac:dyDescent="0.35">
      <c r="A193" s="3">
        <v>476185</v>
      </c>
      <c r="B193" s="3" t="str">
        <f>"120425501185"</f>
        <v>120425501185</v>
      </c>
      <c r="C193" s="3" t="s">
        <v>460</v>
      </c>
      <c r="D193" s="3" t="s">
        <v>320</v>
      </c>
      <c r="E193" s="3" t="s">
        <v>461</v>
      </c>
      <c r="F193" s="3" t="s">
        <v>401</v>
      </c>
      <c r="G193" s="3" t="s">
        <v>326</v>
      </c>
    </row>
    <row r="194" spans="1:7" x14ac:dyDescent="0.35">
      <c r="A194" s="3">
        <v>146700</v>
      </c>
      <c r="B194" s="3" t="str">
        <f>"101210601598"</f>
        <v>101210601598</v>
      </c>
      <c r="C194" s="3" t="s">
        <v>462</v>
      </c>
      <c r="D194" s="3" t="s">
        <v>330</v>
      </c>
      <c r="E194" s="3" t="s">
        <v>463</v>
      </c>
      <c r="F194" s="3" t="s">
        <v>464</v>
      </c>
      <c r="G194" s="3" t="s">
        <v>6</v>
      </c>
    </row>
    <row r="195" spans="1:7" x14ac:dyDescent="0.35">
      <c r="A195" s="3">
        <v>146719</v>
      </c>
      <c r="B195" s="3" t="str">
        <f>"100307652468"</f>
        <v>100307652468</v>
      </c>
      <c r="C195" s="3" t="s">
        <v>465</v>
      </c>
      <c r="D195" s="3" t="s">
        <v>466</v>
      </c>
      <c r="E195" s="3" t="s">
        <v>333</v>
      </c>
      <c r="F195" s="3" t="s">
        <v>464</v>
      </c>
      <c r="G195" s="3" t="s">
        <v>326</v>
      </c>
    </row>
    <row r="196" spans="1:7" x14ac:dyDescent="0.35">
      <c r="A196" s="3">
        <v>146724</v>
      </c>
      <c r="B196" s="3" t="str">
        <f>"100215651122"</f>
        <v>100215651122</v>
      </c>
      <c r="C196" s="3" t="s">
        <v>467</v>
      </c>
      <c r="D196" s="3" t="s">
        <v>468</v>
      </c>
      <c r="E196" s="3" t="s">
        <v>469</v>
      </c>
      <c r="F196" s="3" t="s">
        <v>464</v>
      </c>
      <c r="G196" s="3" t="s">
        <v>326</v>
      </c>
    </row>
    <row r="197" spans="1:7" x14ac:dyDescent="0.35">
      <c r="A197" s="3">
        <v>146730</v>
      </c>
      <c r="B197" s="3" t="str">
        <f>"100714551347"</f>
        <v>100714551347</v>
      </c>
      <c r="C197" s="3" t="s">
        <v>470</v>
      </c>
      <c r="D197" s="3" t="s">
        <v>392</v>
      </c>
      <c r="E197" s="3" t="s">
        <v>471</v>
      </c>
      <c r="F197" s="3" t="s">
        <v>464</v>
      </c>
      <c r="G197" s="3" t="s">
        <v>6</v>
      </c>
    </row>
    <row r="198" spans="1:7" x14ac:dyDescent="0.35">
      <c r="A198" s="3">
        <v>146756</v>
      </c>
      <c r="B198" s="3" t="str">
        <f>"101113500803"</f>
        <v>101113500803</v>
      </c>
      <c r="C198" s="3" t="s">
        <v>472</v>
      </c>
      <c r="D198" s="3" t="s">
        <v>373</v>
      </c>
      <c r="E198" s="3" t="s">
        <v>226</v>
      </c>
      <c r="F198" s="3" t="s">
        <v>464</v>
      </c>
      <c r="G198" s="3" t="s">
        <v>6</v>
      </c>
    </row>
    <row r="199" spans="1:7" x14ac:dyDescent="0.35">
      <c r="A199" s="3">
        <v>146762</v>
      </c>
      <c r="B199" s="3" t="str">
        <f>"100918651888"</f>
        <v>100918651888</v>
      </c>
      <c r="C199" s="3" t="s">
        <v>347</v>
      </c>
      <c r="D199" s="3" t="s">
        <v>312</v>
      </c>
      <c r="E199" s="3" t="s">
        <v>473</v>
      </c>
      <c r="F199" s="3" t="s">
        <v>464</v>
      </c>
      <c r="G199" s="3" t="s">
        <v>326</v>
      </c>
    </row>
    <row r="200" spans="1:7" x14ac:dyDescent="0.35">
      <c r="A200" s="3">
        <v>146766</v>
      </c>
      <c r="B200" s="3" t="str">
        <f>"100821552109"</f>
        <v>100821552109</v>
      </c>
      <c r="C200" s="3" t="s">
        <v>263</v>
      </c>
      <c r="D200" s="3" t="s">
        <v>474</v>
      </c>
      <c r="E200" s="3" t="s">
        <v>265</v>
      </c>
      <c r="F200" s="3" t="s">
        <v>464</v>
      </c>
      <c r="G200" s="3" t="s">
        <v>326</v>
      </c>
    </row>
    <row r="201" spans="1:7" x14ac:dyDescent="0.35">
      <c r="A201" s="3">
        <v>146978</v>
      </c>
      <c r="B201" s="3" t="str">
        <f>"100422653638"</f>
        <v>100422653638</v>
      </c>
      <c r="C201" s="3" t="s">
        <v>475</v>
      </c>
      <c r="D201" s="3" t="s">
        <v>164</v>
      </c>
      <c r="E201" s="3" t="s">
        <v>476</v>
      </c>
      <c r="F201" s="3" t="s">
        <v>464</v>
      </c>
      <c r="G201" s="3" t="s">
        <v>326</v>
      </c>
    </row>
    <row r="202" spans="1:7" x14ac:dyDescent="0.35">
      <c r="A202" s="3">
        <v>147012</v>
      </c>
      <c r="B202" s="3" t="str">
        <f>"090818550687"</f>
        <v>090818550687</v>
      </c>
      <c r="C202" s="3" t="s">
        <v>80</v>
      </c>
      <c r="D202" s="3" t="s">
        <v>477</v>
      </c>
      <c r="E202" s="3" t="s">
        <v>150</v>
      </c>
      <c r="F202" s="3" t="s">
        <v>464</v>
      </c>
      <c r="G202" s="3" t="s">
        <v>6</v>
      </c>
    </row>
    <row r="203" spans="1:7" x14ac:dyDescent="0.35">
      <c r="A203" s="3">
        <v>147032</v>
      </c>
      <c r="B203" s="3" t="str">
        <f>"100423550218"</f>
        <v>100423550218</v>
      </c>
      <c r="C203" s="3" t="s">
        <v>206</v>
      </c>
      <c r="D203" s="3" t="s">
        <v>478</v>
      </c>
      <c r="E203" s="3" t="s">
        <v>479</v>
      </c>
      <c r="F203" s="3" t="s">
        <v>464</v>
      </c>
      <c r="G203" s="3" t="s">
        <v>6</v>
      </c>
    </row>
    <row r="204" spans="1:7" x14ac:dyDescent="0.35">
      <c r="A204" s="3">
        <v>147047</v>
      </c>
      <c r="B204" s="3" t="str">
        <f>"100608653422"</f>
        <v>100608653422</v>
      </c>
      <c r="C204" s="3" t="s">
        <v>18</v>
      </c>
      <c r="D204" s="3" t="s">
        <v>145</v>
      </c>
      <c r="E204" s="3" t="s">
        <v>20</v>
      </c>
      <c r="F204" s="3" t="s">
        <v>464</v>
      </c>
      <c r="G204" s="3" t="s">
        <v>326</v>
      </c>
    </row>
    <row r="205" spans="1:7" x14ac:dyDescent="0.35">
      <c r="A205" s="3">
        <v>147284</v>
      </c>
      <c r="B205" s="3" t="str">
        <f>"101110502774"</f>
        <v>101110502774</v>
      </c>
      <c r="C205" s="3" t="s">
        <v>480</v>
      </c>
      <c r="D205" s="3" t="s">
        <v>186</v>
      </c>
      <c r="E205" s="3" t="s">
        <v>481</v>
      </c>
      <c r="F205" s="3" t="s">
        <v>464</v>
      </c>
      <c r="G205" s="3" t="s">
        <v>6</v>
      </c>
    </row>
    <row r="206" spans="1:7" x14ac:dyDescent="0.35">
      <c r="A206" s="3">
        <v>147289</v>
      </c>
      <c r="B206" s="3" t="str">
        <f>"100915553386"</f>
        <v>100915553386</v>
      </c>
      <c r="C206" s="3" t="s">
        <v>482</v>
      </c>
      <c r="D206" s="3" t="s">
        <v>483</v>
      </c>
      <c r="E206" s="3" t="s">
        <v>377</v>
      </c>
      <c r="F206" s="3" t="s">
        <v>464</v>
      </c>
      <c r="G206" s="3" t="s">
        <v>6</v>
      </c>
    </row>
    <row r="207" spans="1:7" x14ac:dyDescent="0.35">
      <c r="A207" s="3">
        <v>147702</v>
      </c>
      <c r="B207" s="3" t="str">
        <f>"110203601261"</f>
        <v>110203601261</v>
      </c>
      <c r="C207" s="3" t="s">
        <v>269</v>
      </c>
      <c r="D207" s="3" t="s">
        <v>287</v>
      </c>
      <c r="E207" s="3" t="s">
        <v>484</v>
      </c>
      <c r="F207" s="3" t="s">
        <v>464</v>
      </c>
      <c r="G207" s="3" t="s">
        <v>326</v>
      </c>
    </row>
    <row r="208" spans="1:7" x14ac:dyDescent="0.35">
      <c r="A208" s="3">
        <v>147803</v>
      </c>
      <c r="B208" s="3" t="str">
        <f>"100729552802"</f>
        <v>100729552802</v>
      </c>
      <c r="C208" s="3" t="s">
        <v>295</v>
      </c>
      <c r="D208" s="3" t="s">
        <v>485</v>
      </c>
      <c r="E208" s="3" t="s">
        <v>297</v>
      </c>
      <c r="F208" s="3" t="s">
        <v>464</v>
      </c>
      <c r="G208" s="3" t="s">
        <v>6</v>
      </c>
    </row>
    <row r="209" spans="1:7" x14ac:dyDescent="0.35">
      <c r="A209" s="3">
        <v>147976</v>
      </c>
      <c r="B209" s="3" t="str">
        <f>"101211602745"</f>
        <v>101211602745</v>
      </c>
      <c r="C209" s="3" t="s">
        <v>486</v>
      </c>
      <c r="D209" s="3" t="s">
        <v>19</v>
      </c>
      <c r="E209" s="3"/>
      <c r="F209" s="3" t="s">
        <v>464</v>
      </c>
      <c r="G209" s="3" t="s">
        <v>6</v>
      </c>
    </row>
    <row r="210" spans="1:7" x14ac:dyDescent="0.35">
      <c r="A210" s="3">
        <v>147262</v>
      </c>
      <c r="B210" s="3" t="str">
        <f>"110806502192"</f>
        <v>110806502192</v>
      </c>
      <c r="C210" s="3" t="s">
        <v>487</v>
      </c>
      <c r="D210" s="3" t="s">
        <v>488</v>
      </c>
      <c r="E210" s="3" t="s">
        <v>489</v>
      </c>
      <c r="F210" s="3" t="s">
        <v>464</v>
      </c>
      <c r="G210" s="3" t="s">
        <v>326</v>
      </c>
    </row>
    <row r="211" spans="1:7" x14ac:dyDescent="0.35">
      <c r="A211" s="3">
        <v>953913</v>
      </c>
      <c r="B211" s="3" t="str">
        <f>"110701604868"</f>
        <v>110701604868</v>
      </c>
      <c r="C211" s="3" t="s">
        <v>490</v>
      </c>
      <c r="D211" s="3" t="s">
        <v>491</v>
      </c>
      <c r="E211" s="3"/>
      <c r="F211" s="3" t="s">
        <v>464</v>
      </c>
      <c r="G211" s="3" t="s">
        <v>6</v>
      </c>
    </row>
    <row r="212" spans="1:7" x14ac:dyDescent="0.35">
      <c r="A212" s="3">
        <v>147762</v>
      </c>
      <c r="B212" s="3" t="str">
        <f>"100527551162"</f>
        <v>100527551162</v>
      </c>
      <c r="C212" s="3" t="s">
        <v>492</v>
      </c>
      <c r="D212" s="3" t="s">
        <v>483</v>
      </c>
      <c r="E212" s="3" t="s">
        <v>156</v>
      </c>
      <c r="F212" s="3" t="s">
        <v>464</v>
      </c>
      <c r="G212" s="3" t="s">
        <v>6</v>
      </c>
    </row>
    <row r="213" spans="1:7" x14ac:dyDescent="0.35">
      <c r="A213" s="3">
        <v>147798</v>
      </c>
      <c r="B213" s="3" t="str">
        <f>"100326550479"</f>
        <v>100326550479</v>
      </c>
      <c r="C213" s="3" t="s">
        <v>493</v>
      </c>
      <c r="D213" s="3" t="s">
        <v>294</v>
      </c>
      <c r="E213" s="3" t="s">
        <v>494</v>
      </c>
      <c r="F213" s="3" t="s">
        <v>464</v>
      </c>
      <c r="G213" s="3" t="s">
        <v>326</v>
      </c>
    </row>
    <row r="214" spans="1:7" x14ac:dyDescent="0.35">
      <c r="A214" s="3">
        <v>147824</v>
      </c>
      <c r="B214" s="3" t="str">
        <f>"100813552733"</f>
        <v>100813552733</v>
      </c>
      <c r="C214" s="3" t="s">
        <v>10</v>
      </c>
      <c r="D214" s="3" t="s">
        <v>495</v>
      </c>
      <c r="E214" s="3" t="s">
        <v>489</v>
      </c>
      <c r="F214" s="3" t="s">
        <v>464</v>
      </c>
      <c r="G214" s="3" t="s">
        <v>6</v>
      </c>
    </row>
    <row r="215" spans="1:7" x14ac:dyDescent="0.35">
      <c r="A215" s="3">
        <v>81341</v>
      </c>
      <c r="B215" s="3" t="str">
        <f>"101215501261"</f>
        <v>101215501261</v>
      </c>
      <c r="C215" s="3" t="s">
        <v>496</v>
      </c>
      <c r="D215" s="3" t="s">
        <v>497</v>
      </c>
      <c r="E215" s="3" t="s">
        <v>498</v>
      </c>
      <c r="F215" s="3" t="s">
        <v>464</v>
      </c>
      <c r="G215" s="3" t="s">
        <v>6</v>
      </c>
    </row>
    <row r="216" spans="1:7" x14ac:dyDescent="0.35">
      <c r="A216" s="3">
        <v>80082</v>
      </c>
      <c r="B216" s="3" t="str">
        <f>"110315601924"</f>
        <v>110315601924</v>
      </c>
      <c r="C216" s="3" t="s">
        <v>499</v>
      </c>
      <c r="D216" s="3" t="s">
        <v>500</v>
      </c>
      <c r="E216" s="3" t="s">
        <v>501</v>
      </c>
      <c r="F216" s="3" t="s">
        <v>464</v>
      </c>
      <c r="G216" s="3" t="s">
        <v>326</v>
      </c>
    </row>
    <row r="217" spans="1:7" x14ac:dyDescent="0.35">
      <c r="A217" s="3">
        <v>2369058</v>
      </c>
      <c r="B217" s="3" t="str">
        <f>"101211600416"</f>
        <v>101211600416</v>
      </c>
      <c r="C217" s="3" t="s">
        <v>502</v>
      </c>
      <c r="D217" s="3" t="s">
        <v>404</v>
      </c>
      <c r="E217" s="3" t="s">
        <v>503</v>
      </c>
      <c r="F217" s="3" t="s">
        <v>464</v>
      </c>
      <c r="G217" s="3" t="s">
        <v>326</v>
      </c>
    </row>
    <row r="218" spans="1:7" x14ac:dyDescent="0.35">
      <c r="A218" s="3">
        <v>146781</v>
      </c>
      <c r="B218" s="3" t="str">
        <f>"100112650451"</f>
        <v>100112650451</v>
      </c>
      <c r="C218" s="3" t="s">
        <v>504</v>
      </c>
      <c r="D218" s="3" t="s">
        <v>505</v>
      </c>
      <c r="E218" s="3" t="s">
        <v>506</v>
      </c>
      <c r="F218" s="3" t="s">
        <v>507</v>
      </c>
      <c r="G218" s="3" t="s">
        <v>326</v>
      </c>
    </row>
    <row r="219" spans="1:7" x14ac:dyDescent="0.35">
      <c r="A219" s="3">
        <v>146786</v>
      </c>
      <c r="B219" s="3" t="str">
        <f>"090904650303"</f>
        <v>090904650303</v>
      </c>
      <c r="C219" s="3" t="s">
        <v>173</v>
      </c>
      <c r="D219" s="3" t="s">
        <v>508</v>
      </c>
      <c r="E219" s="3" t="s">
        <v>509</v>
      </c>
      <c r="F219" s="3" t="s">
        <v>507</v>
      </c>
      <c r="G219" s="3" t="s">
        <v>326</v>
      </c>
    </row>
    <row r="220" spans="1:7" x14ac:dyDescent="0.35">
      <c r="A220" s="3">
        <v>146792</v>
      </c>
      <c r="B220" s="3" t="str">
        <f>"091106551687"</f>
        <v>091106551687</v>
      </c>
      <c r="C220" s="3" t="s">
        <v>510</v>
      </c>
      <c r="D220" s="3" t="s">
        <v>511</v>
      </c>
      <c r="E220" s="3" t="s">
        <v>512</v>
      </c>
      <c r="F220" s="3" t="s">
        <v>507</v>
      </c>
      <c r="G220" s="3" t="s">
        <v>6</v>
      </c>
    </row>
    <row r="221" spans="1:7" x14ac:dyDescent="0.35">
      <c r="A221" s="3">
        <v>146799</v>
      </c>
      <c r="B221" s="3" t="str">
        <f>"090126550497"</f>
        <v>090126550497</v>
      </c>
      <c r="C221" s="3" t="s">
        <v>513</v>
      </c>
      <c r="D221" s="3" t="s">
        <v>514</v>
      </c>
      <c r="E221" s="3" t="s">
        <v>515</v>
      </c>
      <c r="F221" s="3" t="s">
        <v>507</v>
      </c>
      <c r="G221" s="3" t="s">
        <v>6</v>
      </c>
    </row>
    <row r="222" spans="1:7" x14ac:dyDescent="0.35">
      <c r="A222" s="3">
        <v>146888</v>
      </c>
      <c r="B222" s="3" t="str">
        <f>"091201550754"</f>
        <v>091201550754</v>
      </c>
      <c r="C222" s="3" t="s">
        <v>203</v>
      </c>
      <c r="D222" s="3" t="s">
        <v>483</v>
      </c>
      <c r="E222" s="3" t="s">
        <v>516</v>
      </c>
      <c r="F222" s="3" t="s">
        <v>507</v>
      </c>
      <c r="G222" s="3" t="s">
        <v>326</v>
      </c>
    </row>
    <row r="223" spans="1:7" x14ac:dyDescent="0.35">
      <c r="A223" s="3">
        <v>147038</v>
      </c>
      <c r="B223" s="3" t="str">
        <f>"100204651727"</f>
        <v>100204651727</v>
      </c>
      <c r="C223" s="3" t="s">
        <v>203</v>
      </c>
      <c r="D223" s="3" t="s">
        <v>424</v>
      </c>
      <c r="E223" s="3" t="s">
        <v>307</v>
      </c>
      <c r="F223" s="3" t="s">
        <v>507</v>
      </c>
      <c r="G223" s="3" t="s">
        <v>326</v>
      </c>
    </row>
    <row r="224" spans="1:7" x14ac:dyDescent="0.35">
      <c r="A224" s="3">
        <v>147041</v>
      </c>
      <c r="B224" s="3" t="str">
        <f>"100119650539"</f>
        <v>100119650539</v>
      </c>
      <c r="C224" s="3" t="s">
        <v>21</v>
      </c>
      <c r="D224" s="3" t="s">
        <v>67</v>
      </c>
      <c r="E224" s="3" t="s">
        <v>23</v>
      </c>
      <c r="F224" s="3" t="s">
        <v>507</v>
      </c>
      <c r="G224" s="3" t="s">
        <v>326</v>
      </c>
    </row>
    <row r="225" spans="1:7" x14ac:dyDescent="0.35">
      <c r="A225" s="3">
        <v>147299</v>
      </c>
      <c r="B225" s="3" t="str">
        <f>"100401651537"</f>
        <v>100401651537</v>
      </c>
      <c r="C225" s="3" t="s">
        <v>517</v>
      </c>
      <c r="D225" s="3" t="s">
        <v>128</v>
      </c>
      <c r="E225" s="3" t="s">
        <v>518</v>
      </c>
      <c r="F225" s="3" t="s">
        <v>507</v>
      </c>
      <c r="G225" s="3" t="s">
        <v>326</v>
      </c>
    </row>
    <row r="226" spans="1:7" x14ac:dyDescent="0.35">
      <c r="A226" s="3">
        <v>147580</v>
      </c>
      <c r="B226" s="3" t="str">
        <f>"090723552439"</f>
        <v>090723552439</v>
      </c>
      <c r="C226" s="3" t="s">
        <v>519</v>
      </c>
      <c r="D226" s="3" t="s">
        <v>520</v>
      </c>
      <c r="E226" s="3" t="s">
        <v>521</v>
      </c>
      <c r="F226" s="3" t="s">
        <v>507</v>
      </c>
      <c r="G226" s="3" t="s">
        <v>326</v>
      </c>
    </row>
    <row r="227" spans="1:7" x14ac:dyDescent="0.35">
      <c r="A227" s="3">
        <v>147635</v>
      </c>
      <c r="B227" s="3" t="str">
        <f>"100805653939"</f>
        <v>100805653939</v>
      </c>
      <c r="C227" s="3" t="s">
        <v>522</v>
      </c>
      <c r="D227" s="3" t="s">
        <v>523</v>
      </c>
      <c r="E227" s="3" t="s">
        <v>383</v>
      </c>
      <c r="F227" s="3" t="s">
        <v>507</v>
      </c>
      <c r="G227" s="3" t="s">
        <v>6</v>
      </c>
    </row>
    <row r="228" spans="1:7" x14ac:dyDescent="0.35">
      <c r="A228" s="3">
        <v>147629</v>
      </c>
      <c r="B228" s="3" t="str">
        <f>"091006650929"</f>
        <v>091006650929</v>
      </c>
      <c r="C228" s="3" t="s">
        <v>524</v>
      </c>
      <c r="D228" s="3" t="s">
        <v>525</v>
      </c>
      <c r="E228" s="3" t="s">
        <v>437</v>
      </c>
      <c r="F228" s="3" t="s">
        <v>507</v>
      </c>
      <c r="G228" s="3" t="s">
        <v>326</v>
      </c>
    </row>
    <row r="229" spans="1:7" x14ac:dyDescent="0.35">
      <c r="A229" s="3">
        <v>147787</v>
      </c>
      <c r="B229" s="3" t="str">
        <f>"091112651319"</f>
        <v>091112651319</v>
      </c>
      <c r="C229" s="3" t="s">
        <v>422</v>
      </c>
      <c r="D229" s="3" t="s">
        <v>330</v>
      </c>
      <c r="E229" s="3" t="s">
        <v>526</v>
      </c>
      <c r="F229" s="3" t="s">
        <v>507</v>
      </c>
      <c r="G229" s="3" t="s">
        <v>326</v>
      </c>
    </row>
    <row r="230" spans="1:7" x14ac:dyDescent="0.35">
      <c r="A230" s="3">
        <v>147622</v>
      </c>
      <c r="B230" s="3" t="str">
        <f>"090611554446"</f>
        <v>090611554446</v>
      </c>
      <c r="C230" s="3" t="s">
        <v>527</v>
      </c>
      <c r="D230" s="3" t="s">
        <v>528</v>
      </c>
      <c r="E230" s="3" t="s">
        <v>529</v>
      </c>
      <c r="F230" s="3" t="s">
        <v>507</v>
      </c>
      <c r="G230" s="3" t="s">
        <v>6</v>
      </c>
    </row>
    <row r="231" spans="1:7" x14ac:dyDescent="0.35">
      <c r="A231" s="3">
        <v>147618</v>
      </c>
      <c r="B231" s="3" t="str">
        <f>"090705551422"</f>
        <v>090705551422</v>
      </c>
      <c r="C231" s="3" t="s">
        <v>530</v>
      </c>
      <c r="D231" s="3" t="s">
        <v>531</v>
      </c>
      <c r="E231" s="3" t="s">
        <v>32</v>
      </c>
      <c r="F231" s="3" t="s">
        <v>507</v>
      </c>
      <c r="G231" s="3" t="s">
        <v>6</v>
      </c>
    </row>
    <row r="232" spans="1:7" x14ac:dyDescent="0.35">
      <c r="A232" s="3">
        <v>147608</v>
      </c>
      <c r="B232" s="3" t="str">
        <f>"100420550945"</f>
        <v>100420550945</v>
      </c>
      <c r="C232" s="3" t="s">
        <v>453</v>
      </c>
      <c r="D232" s="3" t="s">
        <v>243</v>
      </c>
      <c r="E232" s="3" t="s">
        <v>194</v>
      </c>
      <c r="F232" s="3" t="s">
        <v>507</v>
      </c>
      <c r="G232" s="3" t="s">
        <v>6</v>
      </c>
    </row>
    <row r="233" spans="1:7" x14ac:dyDescent="0.35">
      <c r="A233" s="3">
        <v>147600</v>
      </c>
      <c r="B233" s="3" t="str">
        <f>"090301550379"</f>
        <v>090301550379</v>
      </c>
      <c r="C233" s="3" t="s">
        <v>269</v>
      </c>
      <c r="D233" s="3" t="s">
        <v>532</v>
      </c>
      <c r="E233" s="3" t="s">
        <v>533</v>
      </c>
      <c r="F233" s="3" t="s">
        <v>507</v>
      </c>
      <c r="G233" s="3" t="s">
        <v>6</v>
      </c>
    </row>
    <row r="234" spans="1:7" x14ac:dyDescent="0.35">
      <c r="A234" s="3">
        <v>31774</v>
      </c>
      <c r="B234" s="3" t="str">
        <f>"100601653424"</f>
        <v>100601653424</v>
      </c>
      <c r="C234" s="3" t="s">
        <v>534</v>
      </c>
      <c r="D234" s="3" t="s">
        <v>535</v>
      </c>
      <c r="E234" s="3" t="s">
        <v>536</v>
      </c>
      <c r="F234" s="3" t="s">
        <v>507</v>
      </c>
      <c r="G234" s="3" t="s">
        <v>6</v>
      </c>
    </row>
    <row r="235" spans="1:7" x14ac:dyDescent="0.35">
      <c r="A235" s="3">
        <v>84301</v>
      </c>
      <c r="B235" s="3" t="str">
        <f>"090303650247"</f>
        <v>090303650247</v>
      </c>
      <c r="C235" s="3" t="s">
        <v>537</v>
      </c>
      <c r="D235" s="3" t="s">
        <v>466</v>
      </c>
      <c r="E235" s="3" t="s">
        <v>538</v>
      </c>
      <c r="F235" s="3" t="s">
        <v>507</v>
      </c>
      <c r="G235" s="3" t="s">
        <v>6</v>
      </c>
    </row>
    <row r="236" spans="1:7" x14ac:dyDescent="0.35">
      <c r="A236" s="3">
        <v>84327</v>
      </c>
      <c r="B236" s="3" t="str">
        <f>"100626654002"</f>
        <v>100626654002</v>
      </c>
      <c r="C236" s="3" t="s">
        <v>539</v>
      </c>
      <c r="D236" s="3" t="s">
        <v>540</v>
      </c>
      <c r="E236" s="3" t="s">
        <v>541</v>
      </c>
      <c r="F236" s="3" t="s">
        <v>507</v>
      </c>
      <c r="G236" s="3" t="s">
        <v>326</v>
      </c>
    </row>
    <row r="237" spans="1:7" x14ac:dyDescent="0.35">
      <c r="A237" s="3">
        <v>84321</v>
      </c>
      <c r="B237" s="3" t="str">
        <f>"100110653445"</f>
        <v>100110653445</v>
      </c>
      <c r="C237" s="3" t="s">
        <v>542</v>
      </c>
      <c r="D237" s="3" t="s">
        <v>374</v>
      </c>
      <c r="E237" s="3" t="s">
        <v>543</v>
      </c>
      <c r="F237" s="3" t="s">
        <v>507</v>
      </c>
      <c r="G237" s="3" t="s">
        <v>326</v>
      </c>
    </row>
    <row r="238" spans="1:7" x14ac:dyDescent="0.35">
      <c r="A238" s="3">
        <v>81335</v>
      </c>
      <c r="B238" s="3" t="str">
        <f>"100310552854"</f>
        <v>100310552854</v>
      </c>
      <c r="C238" s="3" t="s">
        <v>544</v>
      </c>
      <c r="D238" s="3" t="s">
        <v>97</v>
      </c>
      <c r="E238" s="3" t="s">
        <v>545</v>
      </c>
      <c r="F238" s="3" t="s">
        <v>507</v>
      </c>
      <c r="G238" s="3" t="s">
        <v>6</v>
      </c>
    </row>
    <row r="239" spans="1:7" x14ac:dyDescent="0.35">
      <c r="A239" s="3">
        <v>147239</v>
      </c>
      <c r="B239" s="3" t="str">
        <f>"090725551838"</f>
        <v>090725551838</v>
      </c>
      <c r="C239" s="3" t="s">
        <v>546</v>
      </c>
      <c r="D239" s="3" t="s">
        <v>547</v>
      </c>
      <c r="E239" s="3"/>
      <c r="F239" s="3" t="s">
        <v>507</v>
      </c>
      <c r="G239" s="3" t="s">
        <v>6</v>
      </c>
    </row>
    <row r="240" spans="1:7" x14ac:dyDescent="0.35">
      <c r="A240" s="3">
        <v>140239</v>
      </c>
      <c r="B240" s="3" t="str">
        <f>"091128550232"</f>
        <v>091128550232</v>
      </c>
      <c r="C240" s="3" t="s">
        <v>548</v>
      </c>
      <c r="D240" s="3" t="s">
        <v>549</v>
      </c>
      <c r="E240" s="3" t="s">
        <v>550</v>
      </c>
      <c r="F240" s="3" t="s">
        <v>507</v>
      </c>
      <c r="G240" s="3" t="s">
        <v>6</v>
      </c>
    </row>
    <row r="241" spans="1:7" x14ac:dyDescent="0.35">
      <c r="A241" s="3">
        <v>147655</v>
      </c>
      <c r="B241" s="3" t="str">
        <f>"090328600148"</f>
        <v>090328600148</v>
      </c>
      <c r="C241" s="3" t="s">
        <v>551</v>
      </c>
      <c r="D241" s="3" t="s">
        <v>552</v>
      </c>
      <c r="E241" s="3"/>
      <c r="F241" s="3" t="s">
        <v>507</v>
      </c>
      <c r="G241" s="3" t="s">
        <v>326</v>
      </c>
    </row>
    <row r="242" spans="1:7" x14ac:dyDescent="0.35">
      <c r="A242" s="3">
        <v>115005</v>
      </c>
      <c r="B242" s="3" t="str">
        <f>"100331552145"</f>
        <v>100331552145</v>
      </c>
      <c r="C242" s="3" t="s">
        <v>553</v>
      </c>
      <c r="D242" s="3" t="s">
        <v>413</v>
      </c>
      <c r="E242" s="3" t="s">
        <v>554</v>
      </c>
      <c r="F242" s="3" t="s">
        <v>507</v>
      </c>
      <c r="G242" s="3" t="s">
        <v>6</v>
      </c>
    </row>
    <row r="243" spans="1:7" x14ac:dyDescent="0.35">
      <c r="A243" s="3">
        <v>147640</v>
      </c>
      <c r="B243" s="3" t="str">
        <f>"100801651801"</f>
        <v>100801651801</v>
      </c>
      <c r="C243" s="3" t="s">
        <v>555</v>
      </c>
      <c r="D243" s="3" t="s">
        <v>145</v>
      </c>
      <c r="E243" s="3" t="s">
        <v>556</v>
      </c>
      <c r="F243" s="3" t="s">
        <v>507</v>
      </c>
      <c r="G243" s="3" t="s">
        <v>6</v>
      </c>
    </row>
    <row r="244" spans="1:7" x14ac:dyDescent="0.35">
      <c r="A244" s="3">
        <v>472339</v>
      </c>
      <c r="B244" s="3" t="str">
        <f>"091008000063"</f>
        <v>091008000063</v>
      </c>
      <c r="C244" s="3" t="s">
        <v>557</v>
      </c>
      <c r="D244" s="3" t="s">
        <v>558</v>
      </c>
      <c r="E244" s="3"/>
      <c r="F244" s="3" t="s">
        <v>507</v>
      </c>
      <c r="G244" s="3" t="s">
        <v>6</v>
      </c>
    </row>
    <row r="245" spans="1:7" x14ac:dyDescent="0.35">
      <c r="A245" s="3">
        <v>141735</v>
      </c>
      <c r="B245" s="3" t="str">
        <f>"091226651237"</f>
        <v>091226651237</v>
      </c>
      <c r="C245" s="3" t="s">
        <v>559</v>
      </c>
      <c r="D245" s="3" t="s">
        <v>560</v>
      </c>
      <c r="E245" s="3"/>
      <c r="F245" s="3" t="s">
        <v>507</v>
      </c>
      <c r="G245" s="3" t="s">
        <v>6</v>
      </c>
    </row>
    <row r="246" spans="1:7" x14ac:dyDescent="0.35">
      <c r="A246" s="3">
        <v>84333</v>
      </c>
      <c r="B246" s="3" t="str">
        <f>"100206652378"</f>
        <v>100206652378</v>
      </c>
      <c r="C246" s="3" t="s">
        <v>10</v>
      </c>
      <c r="D246" s="3" t="s">
        <v>561</v>
      </c>
      <c r="E246" s="3" t="s">
        <v>115</v>
      </c>
      <c r="F246" s="3" t="s">
        <v>507</v>
      </c>
      <c r="G246" s="3" t="s">
        <v>6</v>
      </c>
    </row>
    <row r="247" spans="1:7" x14ac:dyDescent="0.35">
      <c r="A247" s="3">
        <v>140455</v>
      </c>
      <c r="B247" s="3" t="str">
        <f>"090422550862"</f>
        <v>090422550862</v>
      </c>
      <c r="C247" s="3" t="s">
        <v>562</v>
      </c>
      <c r="D247" s="3" t="s">
        <v>563</v>
      </c>
      <c r="E247" s="3" t="s">
        <v>564</v>
      </c>
      <c r="F247" s="3" t="s">
        <v>507</v>
      </c>
      <c r="G247" s="3" t="s">
        <v>6</v>
      </c>
    </row>
    <row r="248" spans="1:7" x14ac:dyDescent="0.35">
      <c r="A248" s="3">
        <v>147430</v>
      </c>
      <c r="B248" s="3" t="str">
        <f>"090628650809"</f>
        <v>090628650809</v>
      </c>
      <c r="C248" s="3" t="s">
        <v>565</v>
      </c>
      <c r="D248" s="3" t="s">
        <v>312</v>
      </c>
      <c r="E248" s="3" t="s">
        <v>112</v>
      </c>
      <c r="F248" s="3" t="s">
        <v>507</v>
      </c>
      <c r="G248" s="3" t="s">
        <v>6</v>
      </c>
    </row>
    <row r="249" spans="1:7" x14ac:dyDescent="0.35">
      <c r="A249" s="3">
        <v>146812</v>
      </c>
      <c r="B249" s="3" t="str">
        <f>"080719550151"</f>
        <v>080719550151</v>
      </c>
      <c r="C249" s="3" t="s">
        <v>15</v>
      </c>
      <c r="D249" s="3" t="s">
        <v>566</v>
      </c>
      <c r="E249" s="3" t="s">
        <v>567</v>
      </c>
      <c r="F249" s="3" t="s">
        <v>568</v>
      </c>
      <c r="G249" s="3" t="s">
        <v>6</v>
      </c>
    </row>
    <row r="250" spans="1:7" x14ac:dyDescent="0.35">
      <c r="A250" s="3">
        <v>146816</v>
      </c>
      <c r="B250" s="3" t="str">
        <f>"080717553165"</f>
        <v>080717553165</v>
      </c>
      <c r="C250" s="3" t="s">
        <v>569</v>
      </c>
      <c r="D250" s="3" t="s">
        <v>570</v>
      </c>
      <c r="E250" s="3" t="s">
        <v>571</v>
      </c>
      <c r="F250" s="3" t="s">
        <v>568</v>
      </c>
      <c r="G250" s="3" t="s">
        <v>6</v>
      </c>
    </row>
    <row r="251" spans="1:7" x14ac:dyDescent="0.35">
      <c r="A251" s="3">
        <v>139636</v>
      </c>
      <c r="B251" s="3" t="str">
        <f>"080606550503"</f>
        <v>080606550503</v>
      </c>
      <c r="C251" s="3" t="s">
        <v>409</v>
      </c>
      <c r="D251" s="3" t="s">
        <v>572</v>
      </c>
      <c r="E251" s="3" t="s">
        <v>410</v>
      </c>
      <c r="F251" s="3" t="s">
        <v>568</v>
      </c>
      <c r="G251" s="3" t="s">
        <v>6</v>
      </c>
    </row>
    <row r="252" spans="1:7" x14ac:dyDescent="0.35">
      <c r="A252" s="3">
        <v>139890</v>
      </c>
      <c r="B252" s="3" t="str">
        <f>"080403551954"</f>
        <v>080403551954</v>
      </c>
      <c r="C252" s="3" t="s">
        <v>573</v>
      </c>
      <c r="D252" s="3" t="s">
        <v>574</v>
      </c>
      <c r="E252" s="3" t="s">
        <v>575</v>
      </c>
      <c r="F252" s="3" t="s">
        <v>568</v>
      </c>
      <c r="G252" s="3" t="s">
        <v>6</v>
      </c>
    </row>
    <row r="253" spans="1:7" x14ac:dyDescent="0.35">
      <c r="A253" s="3">
        <v>146913</v>
      </c>
      <c r="B253" s="3" t="str">
        <f>"090511653430"</f>
        <v>090511653430</v>
      </c>
      <c r="C253" s="3" t="s">
        <v>576</v>
      </c>
      <c r="D253" s="3" t="s">
        <v>577</v>
      </c>
      <c r="E253" s="3" t="s">
        <v>578</v>
      </c>
      <c r="F253" s="3" t="s">
        <v>568</v>
      </c>
      <c r="G253" s="3" t="s">
        <v>326</v>
      </c>
    </row>
    <row r="254" spans="1:7" x14ac:dyDescent="0.35">
      <c r="A254" s="3">
        <v>147026</v>
      </c>
      <c r="B254" s="3" t="str">
        <f>"090307552121"</f>
        <v>090307552121</v>
      </c>
      <c r="C254" s="3" t="s">
        <v>206</v>
      </c>
      <c r="D254" s="3" t="s">
        <v>563</v>
      </c>
      <c r="E254" s="3" t="s">
        <v>479</v>
      </c>
      <c r="F254" s="3" t="s">
        <v>568</v>
      </c>
      <c r="G254" s="3" t="s">
        <v>326</v>
      </c>
    </row>
    <row r="255" spans="1:7" x14ac:dyDescent="0.35">
      <c r="A255" s="3">
        <v>147153</v>
      </c>
      <c r="B255" s="3" t="str">
        <f>"081220651146"</f>
        <v>081220651146</v>
      </c>
      <c r="C255" s="3" t="s">
        <v>579</v>
      </c>
      <c r="D255" s="3" t="s">
        <v>128</v>
      </c>
      <c r="E255" s="3" t="s">
        <v>580</v>
      </c>
      <c r="F255" s="3" t="s">
        <v>568</v>
      </c>
      <c r="G255" s="3" t="s">
        <v>326</v>
      </c>
    </row>
    <row r="256" spans="1:7" x14ac:dyDescent="0.35">
      <c r="A256" s="3">
        <v>147310</v>
      </c>
      <c r="B256" s="3" t="str">
        <f>"090508552231"</f>
        <v>090508552231</v>
      </c>
      <c r="C256" s="3" t="s">
        <v>581</v>
      </c>
      <c r="D256" s="3" t="s">
        <v>582</v>
      </c>
      <c r="E256" s="3" t="s">
        <v>430</v>
      </c>
      <c r="F256" s="3" t="s">
        <v>568</v>
      </c>
      <c r="G256" s="3" t="s">
        <v>6</v>
      </c>
    </row>
    <row r="257" spans="1:7" x14ac:dyDescent="0.35">
      <c r="A257" s="3">
        <v>147334</v>
      </c>
      <c r="B257" s="3" t="str">
        <f>"090120552311"</f>
        <v>090120552311</v>
      </c>
      <c r="C257" s="3" t="s">
        <v>583</v>
      </c>
      <c r="D257" s="3" t="s">
        <v>243</v>
      </c>
      <c r="E257" s="3" t="s">
        <v>346</v>
      </c>
      <c r="F257" s="3" t="s">
        <v>568</v>
      </c>
      <c r="G257" s="3" t="s">
        <v>6</v>
      </c>
    </row>
    <row r="258" spans="1:7" x14ac:dyDescent="0.35">
      <c r="A258" s="3">
        <v>147347</v>
      </c>
      <c r="B258" s="3" t="str">
        <f>"080905653430"</f>
        <v>080905653430</v>
      </c>
      <c r="C258" s="3" t="s">
        <v>584</v>
      </c>
      <c r="D258" s="3" t="s">
        <v>128</v>
      </c>
      <c r="E258" s="3" t="s">
        <v>585</v>
      </c>
      <c r="F258" s="3" t="s">
        <v>568</v>
      </c>
      <c r="G258" s="3" t="s">
        <v>6</v>
      </c>
    </row>
    <row r="259" spans="1:7" x14ac:dyDescent="0.35">
      <c r="A259" s="3">
        <v>81288</v>
      </c>
      <c r="B259" s="3" t="str">
        <f>"090525653685"</f>
        <v>090525653685</v>
      </c>
      <c r="C259" s="3" t="s">
        <v>522</v>
      </c>
      <c r="D259" s="3" t="s">
        <v>190</v>
      </c>
      <c r="E259" s="3" t="s">
        <v>383</v>
      </c>
      <c r="F259" s="3" t="s">
        <v>568</v>
      </c>
      <c r="G259" s="3" t="s">
        <v>6</v>
      </c>
    </row>
    <row r="260" spans="1:7" x14ac:dyDescent="0.35">
      <c r="A260" s="3">
        <v>147950</v>
      </c>
      <c r="B260" s="3" t="str">
        <f>"080809551228"</f>
        <v>080809551228</v>
      </c>
      <c r="C260" s="3" t="s">
        <v>319</v>
      </c>
      <c r="D260" s="3" t="s">
        <v>243</v>
      </c>
      <c r="E260" s="3" t="s">
        <v>321</v>
      </c>
      <c r="F260" s="3" t="s">
        <v>568</v>
      </c>
      <c r="G260" s="3" t="s">
        <v>326</v>
      </c>
    </row>
    <row r="261" spans="1:7" x14ac:dyDescent="0.35">
      <c r="A261" s="3">
        <v>147964</v>
      </c>
      <c r="B261" s="3" t="str">
        <f>"090327650971"</f>
        <v>090327650971</v>
      </c>
      <c r="C261" s="3" t="s">
        <v>586</v>
      </c>
      <c r="D261" s="3" t="s">
        <v>587</v>
      </c>
      <c r="E261" s="3" t="s">
        <v>588</v>
      </c>
      <c r="F261" s="3" t="s">
        <v>568</v>
      </c>
      <c r="G261" s="3" t="s">
        <v>6</v>
      </c>
    </row>
    <row r="262" spans="1:7" x14ac:dyDescent="0.35">
      <c r="A262" s="3">
        <v>148006</v>
      </c>
      <c r="B262" s="3" t="str">
        <f>"090217550213"</f>
        <v>090217550213</v>
      </c>
      <c r="C262" s="3" t="s">
        <v>589</v>
      </c>
      <c r="D262" s="3" t="s">
        <v>590</v>
      </c>
      <c r="E262" s="3" t="s">
        <v>591</v>
      </c>
      <c r="F262" s="3" t="s">
        <v>568</v>
      </c>
      <c r="G262" s="3" t="s">
        <v>326</v>
      </c>
    </row>
    <row r="263" spans="1:7" x14ac:dyDescent="0.35">
      <c r="A263" s="3">
        <v>147556</v>
      </c>
      <c r="B263" s="3" t="str">
        <f>"081223650848"</f>
        <v>081223650848</v>
      </c>
      <c r="C263" s="3" t="s">
        <v>592</v>
      </c>
      <c r="D263" s="3" t="s">
        <v>593</v>
      </c>
      <c r="E263" s="3" t="s">
        <v>594</v>
      </c>
      <c r="F263" s="3" t="s">
        <v>568</v>
      </c>
      <c r="G263" s="3" t="s">
        <v>326</v>
      </c>
    </row>
    <row r="264" spans="1:7" x14ac:dyDescent="0.35">
      <c r="A264" s="3">
        <v>147550</v>
      </c>
      <c r="B264" s="3" t="str">
        <f>"081223650838"</f>
        <v>081223650838</v>
      </c>
      <c r="C264" s="3" t="s">
        <v>592</v>
      </c>
      <c r="D264" s="3" t="s">
        <v>145</v>
      </c>
      <c r="E264" s="3" t="s">
        <v>594</v>
      </c>
      <c r="F264" s="3" t="s">
        <v>568</v>
      </c>
      <c r="G264" s="3" t="s">
        <v>326</v>
      </c>
    </row>
    <row r="265" spans="1:7" x14ac:dyDescent="0.35">
      <c r="A265" s="3">
        <v>31725</v>
      </c>
      <c r="B265" s="3" t="str">
        <f>"090113651282"</f>
        <v>090113651282</v>
      </c>
      <c r="C265" s="3" t="s">
        <v>534</v>
      </c>
      <c r="D265" s="3" t="s">
        <v>595</v>
      </c>
      <c r="E265" s="3" t="s">
        <v>536</v>
      </c>
      <c r="F265" s="3" t="s">
        <v>568</v>
      </c>
      <c r="G265" s="3" t="s">
        <v>6</v>
      </c>
    </row>
    <row r="266" spans="1:7" x14ac:dyDescent="0.35">
      <c r="A266" s="3">
        <v>84313</v>
      </c>
      <c r="B266" s="3" t="str">
        <f>"090611552747"</f>
        <v>090611552747</v>
      </c>
      <c r="C266" s="3" t="s">
        <v>206</v>
      </c>
      <c r="D266" s="3" t="s">
        <v>596</v>
      </c>
      <c r="E266" s="3" t="s">
        <v>12</v>
      </c>
      <c r="F266" s="3" t="s">
        <v>568</v>
      </c>
      <c r="G266" s="3" t="s">
        <v>6</v>
      </c>
    </row>
    <row r="267" spans="1:7" x14ac:dyDescent="0.35">
      <c r="A267" s="3">
        <v>147383</v>
      </c>
      <c r="B267" s="3" t="str">
        <f>"080711650674"</f>
        <v>080711650674</v>
      </c>
      <c r="C267" s="3" t="s">
        <v>597</v>
      </c>
      <c r="D267" s="3" t="s">
        <v>598</v>
      </c>
      <c r="E267" s="3" t="s">
        <v>599</v>
      </c>
      <c r="F267" s="3" t="s">
        <v>568</v>
      </c>
      <c r="G267" s="3" t="s">
        <v>6</v>
      </c>
    </row>
    <row r="268" spans="1:7" x14ac:dyDescent="0.35">
      <c r="A268" s="3">
        <v>147351</v>
      </c>
      <c r="B268" s="3" t="str">
        <f>"090611653543"</f>
        <v>090611653543</v>
      </c>
      <c r="C268" s="3" t="s">
        <v>280</v>
      </c>
      <c r="D268" s="3" t="s">
        <v>600</v>
      </c>
      <c r="E268" s="3" t="s">
        <v>425</v>
      </c>
      <c r="F268" s="3" t="s">
        <v>568</v>
      </c>
      <c r="G268" s="3" t="s">
        <v>6</v>
      </c>
    </row>
    <row r="269" spans="1:7" x14ac:dyDescent="0.35">
      <c r="A269" s="3">
        <v>81293</v>
      </c>
      <c r="B269" s="3" t="str">
        <f>"090819650400"</f>
        <v>090819650400</v>
      </c>
      <c r="C269" s="3" t="s">
        <v>601</v>
      </c>
      <c r="D269" s="3" t="s">
        <v>602</v>
      </c>
      <c r="E269" s="3" t="s">
        <v>603</v>
      </c>
      <c r="F269" s="3" t="s">
        <v>568</v>
      </c>
      <c r="G269" s="3" t="s">
        <v>6</v>
      </c>
    </row>
    <row r="270" spans="1:7" x14ac:dyDescent="0.35">
      <c r="A270" s="3">
        <v>81299</v>
      </c>
      <c r="B270" s="3" t="str">
        <f>"090227650442"</f>
        <v>090227650442</v>
      </c>
      <c r="C270" s="3" t="s">
        <v>447</v>
      </c>
      <c r="D270" s="3" t="s">
        <v>604</v>
      </c>
      <c r="E270" s="3" t="s">
        <v>605</v>
      </c>
      <c r="F270" s="3" t="s">
        <v>568</v>
      </c>
      <c r="G270" s="3" t="s">
        <v>6</v>
      </c>
    </row>
    <row r="271" spans="1:7" x14ac:dyDescent="0.35">
      <c r="A271" s="3">
        <v>147215</v>
      </c>
      <c r="B271" s="3" t="str">
        <f>"080227654592"</f>
        <v>080227654592</v>
      </c>
      <c r="C271" s="3" t="s">
        <v>606</v>
      </c>
      <c r="D271" s="3" t="s">
        <v>598</v>
      </c>
      <c r="E271" s="3" t="s">
        <v>184</v>
      </c>
      <c r="F271" s="3" t="s">
        <v>568</v>
      </c>
      <c r="G271" s="3" t="s">
        <v>6</v>
      </c>
    </row>
    <row r="272" spans="1:7" x14ac:dyDescent="0.35">
      <c r="A272" s="3">
        <v>147196</v>
      </c>
      <c r="B272" s="3" t="str">
        <f>"080501650668"</f>
        <v>080501650668</v>
      </c>
      <c r="C272" s="3" t="s">
        <v>607</v>
      </c>
      <c r="D272" s="3" t="s">
        <v>561</v>
      </c>
      <c r="E272" s="3" t="s">
        <v>608</v>
      </c>
      <c r="F272" s="3" t="s">
        <v>568</v>
      </c>
      <c r="G272" s="3" t="s">
        <v>326</v>
      </c>
    </row>
    <row r="273" spans="1:7" x14ac:dyDescent="0.35">
      <c r="A273" s="3">
        <v>147171</v>
      </c>
      <c r="B273" s="3" t="str">
        <f>"081006550326"</f>
        <v>081006550326</v>
      </c>
      <c r="C273" s="3" t="s">
        <v>373</v>
      </c>
      <c r="D273" s="3" t="s">
        <v>609</v>
      </c>
      <c r="E273" s="3" t="s">
        <v>610</v>
      </c>
      <c r="F273" s="3" t="s">
        <v>568</v>
      </c>
      <c r="G273" s="3" t="s">
        <v>6</v>
      </c>
    </row>
    <row r="274" spans="1:7" x14ac:dyDescent="0.35">
      <c r="A274" s="3">
        <v>84317</v>
      </c>
      <c r="B274" s="3" t="str">
        <f>"090216651649"</f>
        <v>090216651649</v>
      </c>
      <c r="C274" s="3" t="s">
        <v>539</v>
      </c>
      <c r="D274" s="3" t="s">
        <v>611</v>
      </c>
      <c r="E274" s="3" t="s">
        <v>541</v>
      </c>
      <c r="F274" s="3" t="s">
        <v>568</v>
      </c>
      <c r="G274" s="3" t="s">
        <v>6</v>
      </c>
    </row>
    <row r="275" spans="1:7" x14ac:dyDescent="0.35">
      <c r="A275" s="3">
        <v>7298662</v>
      </c>
      <c r="B275" s="3" t="str">
        <f>"061103000143"</f>
        <v>061103000143</v>
      </c>
      <c r="C275" s="3" t="s">
        <v>612</v>
      </c>
      <c r="D275" s="3" t="s">
        <v>613</v>
      </c>
      <c r="E275" s="3"/>
      <c r="F275" s="3" t="s">
        <v>568</v>
      </c>
      <c r="G275" s="3" t="s">
        <v>6</v>
      </c>
    </row>
    <row r="276" spans="1:7" x14ac:dyDescent="0.35">
      <c r="A276" s="3">
        <v>141129</v>
      </c>
      <c r="B276" s="3" t="str">
        <f>"080907650724"</f>
        <v>080907650724</v>
      </c>
      <c r="C276" s="3" t="s">
        <v>614</v>
      </c>
      <c r="D276" s="3" t="s">
        <v>615</v>
      </c>
      <c r="E276" s="3" t="s">
        <v>616</v>
      </c>
      <c r="F276" s="3" t="s">
        <v>568</v>
      </c>
      <c r="G276" s="3" t="s">
        <v>326</v>
      </c>
    </row>
    <row r="277" spans="1:7" x14ac:dyDescent="0.35">
      <c r="A277" s="3">
        <v>84307</v>
      </c>
      <c r="B277" s="3" t="str">
        <f>"090531650861"</f>
        <v>090531650861</v>
      </c>
      <c r="C277" s="3" t="s">
        <v>617</v>
      </c>
      <c r="D277" s="3" t="s">
        <v>309</v>
      </c>
      <c r="E277" s="3" t="s">
        <v>101</v>
      </c>
      <c r="F277" s="3" t="s">
        <v>568</v>
      </c>
      <c r="G277" s="3" t="s">
        <v>6</v>
      </c>
    </row>
    <row r="278" spans="1:7" x14ac:dyDescent="0.35">
      <c r="A278" s="3">
        <v>6212021</v>
      </c>
      <c r="B278" s="3" t="str">
        <f>"080928551186"</f>
        <v>080928551186</v>
      </c>
      <c r="C278" s="3" t="s">
        <v>618</v>
      </c>
      <c r="D278" s="3" t="s">
        <v>572</v>
      </c>
      <c r="E278" s="3" t="s">
        <v>619</v>
      </c>
      <c r="F278" s="3" t="s">
        <v>568</v>
      </c>
      <c r="G278" s="3" t="s">
        <v>326</v>
      </c>
    </row>
    <row r="279" spans="1:7" x14ac:dyDescent="0.35">
      <c r="A279" s="3">
        <v>2134800</v>
      </c>
      <c r="B279" s="3" t="str">
        <f>"090508000108"</f>
        <v>090508000108</v>
      </c>
      <c r="C279" s="3" t="s">
        <v>620</v>
      </c>
      <c r="D279" s="3" t="s">
        <v>621</v>
      </c>
      <c r="E279" s="3"/>
      <c r="F279" s="3" t="s">
        <v>568</v>
      </c>
      <c r="G279" s="3" t="s">
        <v>326</v>
      </c>
    </row>
    <row r="280" spans="1:7" x14ac:dyDescent="0.35">
      <c r="A280" s="3">
        <v>146820</v>
      </c>
      <c r="B280" s="3" t="str">
        <f>"080808650459"</f>
        <v>080808650459</v>
      </c>
      <c r="C280" s="3" t="s">
        <v>622</v>
      </c>
      <c r="D280" s="3" t="s">
        <v>46</v>
      </c>
      <c r="E280" s="3" t="s">
        <v>623</v>
      </c>
      <c r="F280" s="3" t="s">
        <v>568</v>
      </c>
      <c r="G280" s="3" t="s">
        <v>6</v>
      </c>
    </row>
    <row r="281" spans="1:7" x14ac:dyDescent="0.35">
      <c r="A281" s="3">
        <v>145771</v>
      </c>
      <c r="B281" s="3" t="str">
        <f>"070601552401"</f>
        <v>070601552401</v>
      </c>
      <c r="C281" s="3" t="s">
        <v>624</v>
      </c>
      <c r="D281" s="3" t="s">
        <v>625</v>
      </c>
      <c r="E281" s="3" t="s">
        <v>626</v>
      </c>
      <c r="F281" s="3" t="s">
        <v>627</v>
      </c>
      <c r="G281" s="3" t="s">
        <v>6</v>
      </c>
    </row>
    <row r="282" spans="1:7" x14ac:dyDescent="0.35">
      <c r="A282" s="3">
        <v>84266</v>
      </c>
      <c r="B282" s="3" t="str">
        <f>"070813550844"</f>
        <v>070813550844</v>
      </c>
      <c r="C282" s="3" t="s">
        <v>628</v>
      </c>
      <c r="D282" s="3" t="s">
        <v>497</v>
      </c>
      <c r="E282" s="3" t="s">
        <v>629</v>
      </c>
      <c r="F282" s="3" t="s">
        <v>627</v>
      </c>
      <c r="G282" s="3" t="s">
        <v>326</v>
      </c>
    </row>
    <row r="283" spans="1:7" x14ac:dyDescent="0.35">
      <c r="A283" s="3">
        <v>146501</v>
      </c>
      <c r="B283" s="3" t="str">
        <f>"070704551156"</f>
        <v>070704551156</v>
      </c>
      <c r="C283" s="3" t="s">
        <v>630</v>
      </c>
      <c r="D283" s="3" t="s">
        <v>631</v>
      </c>
      <c r="E283" s="3" t="s">
        <v>64</v>
      </c>
      <c r="F283" s="3" t="s">
        <v>627</v>
      </c>
      <c r="G283" s="3" t="s">
        <v>6</v>
      </c>
    </row>
    <row r="284" spans="1:7" x14ac:dyDescent="0.35">
      <c r="A284" s="3">
        <v>146522</v>
      </c>
      <c r="B284" s="3" t="str">
        <f>"071108552513"</f>
        <v>071108552513</v>
      </c>
      <c r="C284" s="3" t="s">
        <v>280</v>
      </c>
      <c r="D284" s="3" t="s">
        <v>632</v>
      </c>
      <c r="E284" s="3" t="s">
        <v>633</v>
      </c>
      <c r="F284" s="3" t="s">
        <v>627</v>
      </c>
      <c r="G284" s="3" t="s">
        <v>326</v>
      </c>
    </row>
    <row r="285" spans="1:7" x14ac:dyDescent="0.35">
      <c r="A285" s="3">
        <v>146527</v>
      </c>
      <c r="B285" s="3" t="str">
        <f>"061111550462"</f>
        <v>061111550462</v>
      </c>
      <c r="C285" s="3" t="s">
        <v>634</v>
      </c>
      <c r="D285" s="3" t="s">
        <v>445</v>
      </c>
      <c r="E285" s="3" t="s">
        <v>635</v>
      </c>
      <c r="F285" s="3" t="s">
        <v>627</v>
      </c>
      <c r="G285" s="3" t="s">
        <v>6</v>
      </c>
    </row>
    <row r="286" spans="1:7" x14ac:dyDescent="0.35">
      <c r="A286" s="3">
        <v>146534</v>
      </c>
      <c r="B286" s="3" t="str">
        <f>"070423652024"</f>
        <v>070423652024</v>
      </c>
      <c r="C286" s="3" t="s">
        <v>636</v>
      </c>
      <c r="D286" s="3" t="s">
        <v>637</v>
      </c>
      <c r="E286" s="3" t="s">
        <v>638</v>
      </c>
      <c r="F286" s="3" t="s">
        <v>627</v>
      </c>
      <c r="G286" s="3" t="s">
        <v>326</v>
      </c>
    </row>
    <row r="287" spans="1:7" x14ac:dyDescent="0.35">
      <c r="A287" s="3">
        <v>84278</v>
      </c>
      <c r="B287" s="3" t="str">
        <f>"071110553314"</f>
        <v>071110553314</v>
      </c>
      <c r="C287" s="3" t="s">
        <v>542</v>
      </c>
      <c r="D287" s="3" t="s">
        <v>639</v>
      </c>
      <c r="E287" s="3" t="s">
        <v>640</v>
      </c>
      <c r="F287" s="3" t="s">
        <v>627</v>
      </c>
      <c r="G287" s="3" t="s">
        <v>326</v>
      </c>
    </row>
    <row r="288" spans="1:7" x14ac:dyDescent="0.35">
      <c r="A288" s="3">
        <v>146847</v>
      </c>
      <c r="B288" s="3" t="str">
        <f>"070701551922"</f>
        <v>070701551922</v>
      </c>
      <c r="C288" s="3" t="s">
        <v>641</v>
      </c>
      <c r="D288" s="3" t="s">
        <v>642</v>
      </c>
      <c r="E288" s="3" t="s">
        <v>643</v>
      </c>
      <c r="F288" s="3" t="s">
        <v>627</v>
      </c>
      <c r="G288" s="3" t="s">
        <v>6</v>
      </c>
    </row>
    <row r="289" spans="1:8" x14ac:dyDescent="0.35">
      <c r="A289" s="3">
        <v>131400</v>
      </c>
      <c r="B289" s="3" t="str">
        <f>"070420651951"</f>
        <v>070420651951</v>
      </c>
      <c r="C289" s="3" t="s">
        <v>644</v>
      </c>
      <c r="D289" s="3" t="s">
        <v>645</v>
      </c>
      <c r="E289" s="3" t="s">
        <v>646</v>
      </c>
      <c r="F289" s="3" t="s">
        <v>627</v>
      </c>
      <c r="G289" s="3" t="s">
        <v>326</v>
      </c>
    </row>
    <row r="290" spans="1:8" x14ac:dyDescent="0.35">
      <c r="A290" s="3">
        <v>146878</v>
      </c>
      <c r="B290" s="3" t="str">
        <f>"071010650065"</f>
        <v>071010650065</v>
      </c>
      <c r="C290" s="3" t="s">
        <v>438</v>
      </c>
      <c r="D290" s="3" t="s">
        <v>647</v>
      </c>
      <c r="E290" s="3" t="s">
        <v>439</v>
      </c>
      <c r="F290" s="3" t="s">
        <v>627</v>
      </c>
      <c r="G290" s="3" t="s">
        <v>6</v>
      </c>
    </row>
    <row r="291" spans="1:8" x14ac:dyDescent="0.35">
      <c r="A291" s="3">
        <v>146900</v>
      </c>
      <c r="B291" s="3" t="str">
        <f>"080212550650"</f>
        <v>080212550650</v>
      </c>
      <c r="C291" s="3" t="s">
        <v>648</v>
      </c>
      <c r="D291" s="3" t="s">
        <v>649</v>
      </c>
      <c r="E291" s="3" t="s">
        <v>650</v>
      </c>
      <c r="F291" s="3" t="s">
        <v>627</v>
      </c>
      <c r="G291" s="3" t="s">
        <v>6</v>
      </c>
    </row>
    <row r="292" spans="1:8" x14ac:dyDescent="0.35">
      <c r="A292" s="3">
        <v>146905</v>
      </c>
      <c r="B292" s="3" t="str">
        <f>"080501550522"</f>
        <v>080501550522</v>
      </c>
      <c r="C292" s="3" t="s">
        <v>154</v>
      </c>
      <c r="D292" s="3" t="s">
        <v>106</v>
      </c>
      <c r="E292" s="3" t="s">
        <v>156</v>
      </c>
      <c r="F292" s="3" t="s">
        <v>627</v>
      </c>
      <c r="G292" s="3" t="s">
        <v>6</v>
      </c>
    </row>
    <row r="293" spans="1:8" x14ac:dyDescent="0.35">
      <c r="A293" s="3">
        <v>146996</v>
      </c>
      <c r="B293" s="3" t="str">
        <f>"080504551150"</f>
        <v>080504551150</v>
      </c>
      <c r="C293" s="3" t="s">
        <v>10</v>
      </c>
      <c r="D293" s="3" t="s">
        <v>651</v>
      </c>
      <c r="E293" s="3" t="s">
        <v>652</v>
      </c>
      <c r="F293" s="3" t="s">
        <v>627</v>
      </c>
      <c r="G293" s="3" t="s">
        <v>6</v>
      </c>
    </row>
    <row r="294" spans="1:8" x14ac:dyDescent="0.35">
      <c r="A294" s="3">
        <v>147389</v>
      </c>
      <c r="B294" s="3" t="str">
        <f>"071207552640"</f>
        <v>071207552640</v>
      </c>
      <c r="C294" s="3" t="s">
        <v>653</v>
      </c>
      <c r="D294" s="3" t="s">
        <v>639</v>
      </c>
      <c r="E294" s="3" t="s">
        <v>377</v>
      </c>
      <c r="F294" s="3" t="s">
        <v>627</v>
      </c>
      <c r="G294" s="3" t="s">
        <v>6</v>
      </c>
    </row>
    <row r="295" spans="1:8" x14ac:dyDescent="0.35">
      <c r="A295" s="3">
        <v>81250</v>
      </c>
      <c r="B295" s="3" t="str">
        <f>"070703651995"</f>
        <v>070703651995</v>
      </c>
      <c r="C295" s="3" t="s">
        <v>654</v>
      </c>
      <c r="D295" s="3" t="s">
        <v>46</v>
      </c>
      <c r="E295" s="3" t="s">
        <v>655</v>
      </c>
      <c r="F295" s="3" t="s">
        <v>627</v>
      </c>
      <c r="G295" s="3" t="s">
        <v>6</v>
      </c>
    </row>
    <row r="296" spans="1:8" x14ac:dyDescent="0.35">
      <c r="A296" s="3">
        <v>147393</v>
      </c>
      <c r="B296" s="3" t="str">
        <f>"070603651847"</f>
        <v>070603651847</v>
      </c>
      <c r="C296" s="3" t="s">
        <v>80</v>
      </c>
      <c r="D296" s="3" t="s">
        <v>656</v>
      </c>
      <c r="E296" s="3" t="s">
        <v>526</v>
      </c>
      <c r="F296" s="3" t="s">
        <v>627</v>
      </c>
      <c r="G296" s="3" t="s">
        <v>326</v>
      </c>
    </row>
    <row r="297" spans="1:8" x14ac:dyDescent="0.35">
      <c r="A297" s="3">
        <v>147372</v>
      </c>
      <c r="B297" s="3" t="str">
        <f>"080215650148"</f>
        <v>080215650148</v>
      </c>
      <c r="C297" s="3" t="s">
        <v>108</v>
      </c>
      <c r="D297" s="3" t="s">
        <v>657</v>
      </c>
      <c r="E297" s="3" t="s">
        <v>110</v>
      </c>
      <c r="F297" s="3" t="s">
        <v>627</v>
      </c>
      <c r="G297" s="3" t="s">
        <v>326</v>
      </c>
    </row>
    <row r="298" spans="1:8" x14ac:dyDescent="0.35">
      <c r="A298" s="3">
        <v>81246</v>
      </c>
      <c r="B298" s="3" t="str">
        <f>"071028652248"</f>
        <v>071028652248</v>
      </c>
      <c r="C298" s="3" t="s">
        <v>658</v>
      </c>
      <c r="D298" s="3" t="s">
        <v>145</v>
      </c>
      <c r="E298" s="3" t="s">
        <v>659</v>
      </c>
      <c r="F298" s="3" t="s">
        <v>627</v>
      </c>
      <c r="G298" s="3" t="s">
        <v>6</v>
      </c>
    </row>
    <row r="299" spans="1:8" ht="15" thickBot="1" x14ac:dyDescent="0.4">
      <c r="A299" s="3">
        <v>139275</v>
      </c>
      <c r="B299" s="3" t="str">
        <f>"070410552106"</f>
        <v>070410552106</v>
      </c>
      <c r="C299" s="3" t="s">
        <v>660</v>
      </c>
      <c r="D299" s="3" t="s">
        <v>661</v>
      </c>
      <c r="E299" s="3" t="s">
        <v>662</v>
      </c>
      <c r="F299" s="3" t="s">
        <v>627</v>
      </c>
      <c r="G299" s="3" t="s">
        <v>326</v>
      </c>
      <c r="H299" s="2"/>
    </row>
    <row r="300" spans="1:8" x14ac:dyDescent="0.35">
      <c r="A300" s="3">
        <v>148010</v>
      </c>
      <c r="B300" s="3" t="str">
        <f>"080116550480"</f>
        <v>080116550480</v>
      </c>
      <c r="C300" s="3" t="s">
        <v>663</v>
      </c>
      <c r="D300" s="3" t="s">
        <v>193</v>
      </c>
      <c r="E300" s="3" t="s">
        <v>664</v>
      </c>
      <c r="F300" s="3" t="s">
        <v>627</v>
      </c>
      <c r="G300" s="3" t="s">
        <v>326</v>
      </c>
    </row>
    <row r="301" spans="1:8" x14ac:dyDescent="0.35">
      <c r="A301" s="3">
        <v>84284</v>
      </c>
      <c r="B301" s="3" t="str">
        <f>"071030551660"</f>
        <v>071030551660</v>
      </c>
      <c r="C301" s="3" t="s">
        <v>617</v>
      </c>
      <c r="D301" s="3" t="s">
        <v>19</v>
      </c>
      <c r="E301" s="3" t="s">
        <v>101</v>
      </c>
      <c r="F301" s="3" t="s">
        <v>627</v>
      </c>
      <c r="G301" s="3" t="s">
        <v>6</v>
      </c>
    </row>
    <row r="302" spans="1:8" x14ac:dyDescent="0.35">
      <c r="A302" s="3">
        <v>155613</v>
      </c>
      <c r="B302" s="3" t="str">
        <f>"070907651869"</f>
        <v>070907651869</v>
      </c>
      <c r="C302" s="3" t="s">
        <v>206</v>
      </c>
      <c r="D302" s="3" t="s">
        <v>665</v>
      </c>
      <c r="E302" s="3" t="s">
        <v>666</v>
      </c>
      <c r="F302" s="3" t="s">
        <v>627</v>
      </c>
      <c r="G302" s="3" t="s">
        <v>6</v>
      </c>
    </row>
    <row r="303" spans="1:8" x14ac:dyDescent="0.35">
      <c r="A303" s="3">
        <v>146676</v>
      </c>
      <c r="B303" s="3" t="str">
        <f>"070817555533"</f>
        <v>070817555533</v>
      </c>
      <c r="C303" s="3" t="s">
        <v>667</v>
      </c>
      <c r="D303" s="3" t="s">
        <v>186</v>
      </c>
      <c r="E303" s="3" t="s">
        <v>668</v>
      </c>
      <c r="F303" s="3" t="s">
        <v>627</v>
      </c>
      <c r="G303" s="3" t="s">
        <v>6</v>
      </c>
    </row>
    <row r="304" spans="1:8" x14ac:dyDescent="0.35">
      <c r="A304" s="3">
        <v>139218</v>
      </c>
      <c r="B304" s="3" t="str">
        <f>"070621650262"</f>
        <v>070621650262</v>
      </c>
      <c r="C304" s="3" t="s">
        <v>669</v>
      </c>
      <c r="D304" s="3" t="s">
        <v>228</v>
      </c>
      <c r="E304" s="3" t="s">
        <v>670</v>
      </c>
      <c r="F304" s="3" t="s">
        <v>627</v>
      </c>
      <c r="G304" s="3" t="s">
        <v>326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2023-06-14T10:38:11Z</cp:lastPrinted>
  <dcterms:created xsi:type="dcterms:W3CDTF">2023-06-14T10:26:58Z</dcterms:created>
  <dcterms:modified xsi:type="dcterms:W3CDTF">2023-06-14T10:39:05Z</dcterms:modified>
</cp:coreProperties>
</file>